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P:\2024-Credit Congress\Delegates Only Web Page\Handouts for web\"/>
    </mc:Choice>
  </mc:AlternateContent>
  <xr:revisionPtr revIDLastSave="0" documentId="8_{0B880285-4ACD-4BE9-9C12-40E42294031E}" xr6:coauthVersionLast="47" xr6:coauthVersionMax="47" xr10:uidLastSave="{00000000-0000-0000-0000-000000000000}"/>
  <bookViews>
    <workbookView xWindow="-110" yWindow="-110" windowWidth="19420" windowHeight="10300" tabRatio="790" firstSheet="2" activeTab="3" xr2:uid="{C7F2D138-5237-46DC-93B1-BC0961BF4568}"/>
  </bookViews>
  <sheets>
    <sheet name="Example Data" sheetId="91" r:id="rId1"/>
    <sheet name="Data" sheetId="92" r:id="rId2"/>
    <sheet name="Sample Data" sheetId="93" r:id="rId3"/>
    <sheet name="CONTENTS" sheetId="95" r:id="rId4"/>
    <sheet name="Data Entry" sheetId="14" r:id="rId5"/>
    <sheet name="Math Rules" sheetId="29" r:id="rId6"/>
    <sheet name="Named Ranges" sheetId="78" r:id="rId7"/>
    <sheet name="XLOOKUP" sheetId="75" r:id="rId8"/>
    <sheet name="WORKDAY" sheetId="68" r:id="rId9"/>
    <sheet name="CONCAT" sheetId="69" r:id="rId10"/>
    <sheet name="TEXT" sheetId="5" r:id="rId11"/>
    <sheet name="CONCAT-TEXT" sheetId="70" r:id="rId12"/>
    <sheet name="IF" sheetId="23" r:id="rId13"/>
    <sheet name="Filter" sheetId="8" r:id="rId14"/>
    <sheet name="DSUM" sheetId="64" r:id="rId15"/>
    <sheet name="Cond Format" sheetId="11" r:id="rId16"/>
    <sheet name="Consolidate" sheetId="16" r:id="rId17"/>
    <sheet name="Duplicates" sheetId="17" r:id="rId18"/>
    <sheet name="GroupOutline" sheetId="82" r:id="rId19"/>
    <sheet name="SumAutoSum" sheetId="81" r:id="rId20"/>
    <sheet name="Subtotals" sheetId="84" r:id="rId21"/>
    <sheet name="Sparklines" sheetId="86" r:id="rId22"/>
    <sheet name="Text2Column" sheetId="94" r:id="rId23"/>
    <sheet name="PivotTable" sheetId="18" r:id="rId24"/>
    <sheet name="Macro" sheetId="89" r:id="rId25"/>
    <sheet name="Forms" sheetId="38" r:id="rId26"/>
  </sheets>
  <definedNames>
    <definedName name="_xlnm._FilterDatabase" localSheetId="13" hidden="1">Filter!$D$3:$I$21</definedName>
    <definedName name="bkmk_1" localSheetId="13">Filter!$K$27</definedName>
    <definedName name="bkmk_2" localSheetId="13">Filter!$K$54</definedName>
    <definedName name="bkmk_3" localSheetId="13">Filter!$K$90</definedName>
    <definedName name="bkmk_4" localSheetId="13">Filter!$K$121</definedName>
    <definedName name="bkmk_5" localSheetId="13">Filter!$K$157</definedName>
    <definedName name="bkmk_6" localSheetId="13">Filter!$K$194</definedName>
    <definedName name="_xlnm.Criteria" localSheetId="13">Filter!$M$4:$M$5</definedName>
    <definedName name="JanSales" comment="This is the total for JANUARY Sales, ONLY on the Named Ranges Sheet" localSheetId="6">'Named Ranges'!$K$9:$K$11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 i="64" l="1"/>
  <c r="J9" i="64"/>
  <c r="P12" i="93"/>
  <c r="O12" i="93"/>
  <c r="N12" i="93"/>
  <c r="L12" i="93"/>
  <c r="K12" i="93"/>
  <c r="J12" i="93"/>
  <c r="H12" i="93"/>
  <c r="G12" i="93"/>
  <c r="F12" i="93"/>
  <c r="D12" i="93"/>
  <c r="C12" i="93"/>
  <c r="B12" i="93"/>
  <c r="Q11" i="93"/>
  <c r="M11" i="93"/>
  <c r="I11" i="93"/>
  <c r="E11" i="93"/>
  <c r="R11" i="93" s="1"/>
  <c r="Q10" i="93"/>
  <c r="R10" i="93" s="1"/>
  <c r="M10" i="93"/>
  <c r="I10" i="93"/>
  <c r="E10" i="93"/>
  <c r="Q9" i="93"/>
  <c r="M9" i="93"/>
  <c r="R9" i="93" s="1"/>
  <c r="I9" i="93"/>
  <c r="E9" i="93"/>
  <c r="Q8" i="93"/>
  <c r="R8" i="93" s="1"/>
  <c r="M8" i="93"/>
  <c r="I8" i="93"/>
  <c r="E8" i="93"/>
  <c r="Q7" i="93"/>
  <c r="R7" i="93" s="1"/>
  <c r="M7" i="93"/>
  <c r="I7" i="93"/>
  <c r="E7" i="93"/>
  <c r="Q6" i="93"/>
  <c r="M6" i="93"/>
  <c r="I6" i="93"/>
  <c r="R6" i="93" s="1"/>
  <c r="E6" i="93"/>
  <c r="E12" i="93" s="1"/>
  <c r="R5" i="93"/>
  <c r="Q5" i="93"/>
  <c r="M5" i="93"/>
  <c r="I5" i="93"/>
  <c r="E5" i="93"/>
  <c r="Q4" i="93"/>
  <c r="R4" i="93" s="1"/>
  <c r="M4" i="93"/>
  <c r="M12" i="93" s="1"/>
  <c r="I4" i="93"/>
  <c r="E4" i="93"/>
  <c r="Q3" i="93"/>
  <c r="M3" i="93"/>
  <c r="I3" i="93"/>
  <c r="E3" i="93"/>
  <c r="R3" i="93" s="1"/>
  <c r="Q2" i="93"/>
  <c r="Q12" i="93" s="1"/>
  <c r="M2" i="93"/>
  <c r="I2" i="93"/>
  <c r="I12" i="93" s="1"/>
  <c r="E2" i="93"/>
  <c r="N28" i="92"/>
  <c r="M28" i="92"/>
  <c r="L28" i="92"/>
  <c r="K28" i="92"/>
  <c r="J28" i="92"/>
  <c r="I28" i="92"/>
  <c r="H28" i="92"/>
  <c r="G28" i="92"/>
  <c r="F28" i="92"/>
  <c r="E28" i="92"/>
  <c r="D28" i="92"/>
  <c r="C28" i="92"/>
  <c r="O27" i="92"/>
  <c r="O26" i="92"/>
  <c r="O25" i="92"/>
  <c r="O24" i="92"/>
  <c r="O23" i="92"/>
  <c r="O22" i="92"/>
  <c r="O21" i="92"/>
  <c r="O20" i="92"/>
  <c r="O19" i="92"/>
  <c r="O18" i="92"/>
  <c r="O28" i="92" s="1"/>
  <c r="Q14" i="92"/>
  <c r="P14" i="92"/>
  <c r="O14" i="92"/>
  <c r="M14" i="92"/>
  <c r="L14" i="92"/>
  <c r="K14" i="92"/>
  <c r="I14" i="92"/>
  <c r="H14" i="92"/>
  <c r="G14" i="92"/>
  <c r="E14" i="92"/>
  <c r="D14" i="92"/>
  <c r="C14" i="92"/>
  <c r="R13" i="92"/>
  <c r="N13" i="92"/>
  <c r="S13" i="92" s="1"/>
  <c r="J13" i="92"/>
  <c r="F13" i="92"/>
  <c r="R12" i="92"/>
  <c r="S12" i="92" s="1"/>
  <c r="N12" i="92"/>
  <c r="J12" i="92"/>
  <c r="F12" i="92"/>
  <c r="R11" i="92"/>
  <c r="S11" i="92" s="1"/>
  <c r="N11" i="92"/>
  <c r="N14" i="92" s="1"/>
  <c r="J11" i="92"/>
  <c r="F11" i="92"/>
  <c r="R10" i="92"/>
  <c r="N10" i="92"/>
  <c r="J10" i="92"/>
  <c r="S10" i="92" s="1"/>
  <c r="F10" i="92"/>
  <c r="S9" i="92"/>
  <c r="R9" i="92"/>
  <c r="N9" i="92"/>
  <c r="J9" i="92"/>
  <c r="F9" i="92"/>
  <c r="R8" i="92"/>
  <c r="S8" i="92" s="1"/>
  <c r="N8" i="92"/>
  <c r="J8" i="92"/>
  <c r="F8" i="92"/>
  <c r="R7" i="92"/>
  <c r="S7" i="92" s="1"/>
  <c r="N7" i="92"/>
  <c r="J7" i="92"/>
  <c r="F7" i="92"/>
  <c r="R6" i="92"/>
  <c r="S6" i="92" s="1"/>
  <c r="N6" i="92"/>
  <c r="J6" i="92"/>
  <c r="F6" i="92"/>
  <c r="R5" i="92"/>
  <c r="N5" i="92"/>
  <c r="S5" i="92" s="1"/>
  <c r="J5" i="92"/>
  <c r="F5" i="92"/>
  <c r="F14" i="92" s="1"/>
  <c r="R4" i="92"/>
  <c r="S4" i="92" s="1"/>
  <c r="N4" i="92"/>
  <c r="J4" i="92"/>
  <c r="J14" i="92" s="1"/>
  <c r="F4" i="92"/>
  <c r="K18" i="86"/>
  <c r="J18" i="86"/>
  <c r="I18" i="86"/>
  <c r="K17" i="86"/>
  <c r="J17" i="86"/>
  <c r="I17" i="86"/>
  <c r="K16" i="86"/>
  <c r="J16" i="86"/>
  <c r="I16" i="86"/>
  <c r="K15" i="86"/>
  <c r="J15" i="86"/>
  <c r="I15" i="86"/>
  <c r="D15" i="86"/>
  <c r="E15" i="86"/>
  <c r="D16" i="86"/>
  <c r="E16" i="86"/>
  <c r="D17" i="86"/>
  <c r="E17" i="86"/>
  <c r="D18" i="86"/>
  <c r="E18" i="86"/>
  <c r="C16" i="86"/>
  <c r="C17" i="86"/>
  <c r="C18" i="86"/>
  <c r="C15" i="86"/>
  <c r="E5" i="82"/>
  <c r="E6" i="82"/>
  <c r="E8" i="82"/>
  <c r="E9" i="82"/>
  <c r="E11" i="82"/>
  <c r="E12" i="82"/>
  <c r="E14" i="82"/>
  <c r="E15" i="82"/>
  <c r="I5" i="82"/>
  <c r="I6" i="82"/>
  <c r="J6" i="82" s="1"/>
  <c r="I8" i="82"/>
  <c r="J8" i="82" s="1"/>
  <c r="I9" i="82"/>
  <c r="I11" i="82"/>
  <c r="J11" i="82" s="1"/>
  <c r="I12" i="82"/>
  <c r="J12" i="82" s="1"/>
  <c r="I14" i="82"/>
  <c r="J14" i="82" s="1"/>
  <c r="I15" i="82"/>
  <c r="J15" i="82" s="1"/>
  <c r="B7" i="82"/>
  <c r="C7" i="82"/>
  <c r="D7" i="82"/>
  <c r="B10" i="82"/>
  <c r="C10" i="82"/>
  <c r="D10" i="82"/>
  <c r="B13" i="82"/>
  <c r="C13" i="82"/>
  <c r="D13" i="82"/>
  <c r="B16" i="82"/>
  <c r="C16" i="82"/>
  <c r="D16" i="82"/>
  <c r="F7" i="82"/>
  <c r="G7" i="82"/>
  <c r="H7" i="82"/>
  <c r="F10" i="82"/>
  <c r="G10" i="82"/>
  <c r="H10" i="82"/>
  <c r="F13" i="82"/>
  <c r="G13" i="82"/>
  <c r="H13" i="82"/>
  <c r="F16" i="82"/>
  <c r="G16" i="82"/>
  <c r="H16" i="82"/>
  <c r="K12" i="78"/>
  <c r="F16" i="75"/>
  <c r="E16" i="75"/>
  <c r="H13" i="75"/>
  <c r="H12" i="75"/>
  <c r="H11" i="75"/>
  <c r="H10" i="75"/>
  <c r="H9" i="75"/>
  <c r="H8" i="75"/>
  <c r="H7" i="75"/>
  <c r="H6" i="75"/>
  <c r="H5" i="75"/>
  <c r="H4" i="75"/>
  <c r="H3" i="75"/>
  <c r="F5" i="70"/>
  <c r="F4" i="70"/>
  <c r="F3" i="70"/>
  <c r="F2" i="70"/>
  <c r="S14" i="92" l="1"/>
  <c r="R2" i="93"/>
  <c r="R12" i="93" s="1"/>
  <c r="R14" i="92"/>
  <c r="C17" i="82"/>
  <c r="H17" i="82"/>
  <c r="E10" i="82"/>
  <c r="I13" i="82"/>
  <c r="E16" i="82"/>
  <c r="I10" i="82"/>
  <c r="J10" i="82" s="1"/>
  <c r="E13" i="82"/>
  <c r="J13" i="82" s="1"/>
  <c r="E7" i="82"/>
  <c r="J7" i="82" s="1"/>
  <c r="G17" i="82"/>
  <c r="J9" i="82"/>
  <c r="I16" i="82"/>
  <c r="I7" i="82"/>
  <c r="J5" i="82"/>
  <c r="D17" i="82"/>
  <c r="B17" i="82"/>
  <c r="E17" i="82" s="1"/>
  <c r="F17" i="82"/>
  <c r="J16" i="82" l="1"/>
  <c r="I17" i="82"/>
  <c r="J17" i="82"/>
  <c r="C50" i="5"/>
  <c r="I46" i="5"/>
  <c r="I45" i="5"/>
  <c r="C41" i="5"/>
  <c r="C33" i="5"/>
  <c r="C32" i="5"/>
  <c r="I26" i="5"/>
  <c r="I25" i="5"/>
  <c r="C23" i="5"/>
  <c r="C22" i="5"/>
  <c r="C11" i="5"/>
  <c r="C8" i="5"/>
  <c r="E22" i="69"/>
  <c r="E21" i="69"/>
  <c r="E20" i="69"/>
  <c r="E19" i="69"/>
  <c r="E15" i="69"/>
  <c r="E14" i="69"/>
  <c r="E13" i="69"/>
  <c r="E12" i="69"/>
  <c r="G8" i="69"/>
  <c r="F8" i="69"/>
  <c r="E8" i="69"/>
  <c r="G7" i="69"/>
  <c r="F7" i="69"/>
  <c r="E7" i="69"/>
  <c r="G6" i="69"/>
  <c r="F6" i="69"/>
  <c r="E6" i="69"/>
  <c r="G5" i="69"/>
  <c r="F5" i="69"/>
  <c r="E5" i="69"/>
  <c r="E3" i="64"/>
  <c r="G3" i="64" s="1"/>
  <c r="E4" i="64"/>
  <c r="G4" i="64" s="1"/>
  <c r="H4" i="64" s="1"/>
  <c r="E5" i="64"/>
  <c r="G5" i="64" s="1"/>
  <c r="H5" i="64" s="1"/>
  <c r="E6" i="64"/>
  <c r="G6" i="64" s="1"/>
  <c r="H6" i="64" s="1"/>
  <c r="E7" i="64"/>
  <c r="G7" i="64" s="1"/>
  <c r="H7" i="64" s="1"/>
  <c r="E8" i="64"/>
  <c r="G8" i="64" s="1"/>
  <c r="H8" i="64" s="1"/>
  <c r="E9" i="64"/>
  <c r="G9" i="64" s="1"/>
  <c r="H9" i="64" s="1"/>
  <c r="E10" i="64"/>
  <c r="G10" i="64" s="1"/>
  <c r="H10" i="64" s="1"/>
  <c r="E11" i="64"/>
  <c r="G11" i="64" s="1"/>
  <c r="H11" i="64" s="1"/>
  <c r="E12" i="64"/>
  <c r="G12" i="64" s="1"/>
  <c r="H12" i="64" s="1"/>
  <c r="E13" i="64"/>
  <c r="G13" i="64" s="1"/>
  <c r="H13" i="64" s="1"/>
  <c r="E14" i="64"/>
  <c r="G14" i="64" s="1"/>
  <c r="H14" i="64" s="1"/>
  <c r="E15" i="64"/>
  <c r="G15" i="64" s="1"/>
  <c r="H15" i="64" s="1"/>
  <c r="E16" i="64"/>
  <c r="G16" i="64" s="1"/>
  <c r="H16" i="64" s="1"/>
  <c r="E17" i="64"/>
  <c r="G17" i="64" s="1"/>
  <c r="H17" i="64" s="1"/>
  <c r="E18" i="64"/>
  <c r="G18" i="64" s="1"/>
  <c r="H18" i="64" s="1"/>
  <c r="E19" i="64"/>
  <c r="G19" i="64" s="1"/>
  <c r="H19" i="64" s="1"/>
  <c r="E20" i="64"/>
  <c r="G20" i="64" s="1"/>
  <c r="H20" i="64" s="1"/>
  <c r="E21" i="64"/>
  <c r="G21" i="64" s="1"/>
  <c r="H21" i="64" s="1"/>
  <c r="D22" i="64"/>
  <c r="F22" i="64"/>
  <c r="H3" i="64" l="1"/>
  <c r="H22" i="64" s="1"/>
  <c r="G22" i="64"/>
  <c r="E22" i="64"/>
  <c r="D9" i="23" l="1"/>
  <c r="C9" i="23"/>
  <c r="C8" i="23"/>
  <c r="C7" i="23"/>
  <c r="B1" i="23"/>
  <c r="F17" i="11" l="1"/>
  <c r="E17" i="11"/>
  <c r="D17" i="11"/>
</calcChain>
</file>

<file path=xl/sharedStrings.xml><?xml version="1.0" encoding="utf-8"?>
<sst xmlns="http://schemas.openxmlformats.org/spreadsheetml/2006/main" count="3406" uniqueCount="770">
  <si>
    <t>First Name</t>
  </si>
  <si>
    <t>Middle Initial</t>
  </si>
  <si>
    <t>Last Name</t>
  </si>
  <si>
    <t>Department</t>
  </si>
  <si>
    <t>Jan</t>
  </si>
  <si>
    <t>Feb</t>
  </si>
  <si>
    <t>Mar</t>
  </si>
  <si>
    <t>Apr</t>
  </si>
  <si>
    <t>May</t>
  </si>
  <si>
    <t>Jun</t>
  </si>
  <si>
    <t>Total</t>
  </si>
  <si>
    <t>Mai</t>
  </si>
  <si>
    <t>Cam</t>
  </si>
  <si>
    <t>Juan</t>
  </si>
  <si>
    <t>Xing</t>
  </si>
  <si>
    <t>Paca</t>
  </si>
  <si>
    <t>Tod</t>
  </si>
  <si>
    <t>Oz</t>
  </si>
  <si>
    <t>Nan</t>
  </si>
  <si>
    <t>TOTALS</t>
  </si>
  <si>
    <t>K</t>
  </si>
  <si>
    <t>Le</t>
  </si>
  <si>
    <t>Sales</t>
  </si>
  <si>
    <t>P</t>
  </si>
  <si>
    <t>IT</t>
  </si>
  <si>
    <t>Herkez</t>
  </si>
  <si>
    <t>Z</t>
  </si>
  <si>
    <t>Won</t>
  </si>
  <si>
    <t>O</t>
  </si>
  <si>
    <t>Zuaeli</t>
  </si>
  <si>
    <t>T</t>
  </si>
  <si>
    <t>Marsh</t>
  </si>
  <si>
    <t>L</t>
  </si>
  <si>
    <t>Stoa</t>
  </si>
  <si>
    <t>Astair</t>
  </si>
  <si>
    <t>Anne</t>
  </si>
  <si>
    <t>Steve</t>
  </si>
  <si>
    <t>B</t>
  </si>
  <si>
    <t>Brown</t>
  </si>
  <si>
    <t>Kim</t>
  </si>
  <si>
    <t>Thomas</t>
  </si>
  <si>
    <t>Malawi</t>
  </si>
  <si>
    <t>Moloai</t>
  </si>
  <si>
    <t>Zanubi</t>
  </si>
  <si>
    <t>You can have up to 255 items, up to a total of 8,192 characters.</t>
  </si>
  <si>
    <t>The ampersand (&amp;) calculation operator lets you join text items without having to use a function.</t>
  </si>
  <si>
    <t>=Concatenate</t>
  </si>
  <si>
    <t>=Concat</t>
  </si>
  <si>
    <t>&amp;</t>
  </si>
  <si>
    <t>HR</t>
  </si>
  <si>
    <t>Location</t>
  </si>
  <si>
    <t>March</t>
  </si>
  <si>
    <t>To create a filter:</t>
  </si>
  <si>
    <t>ID</t>
  </si>
  <si>
    <t>TSO1</t>
  </si>
  <si>
    <t>TSO2</t>
  </si>
  <si>
    <t>TSO3</t>
  </si>
  <si>
    <t>MVA1</t>
  </si>
  <si>
    <t>MVA2</t>
  </si>
  <si>
    <t>MVA3</t>
  </si>
  <si>
    <t>MVA4</t>
  </si>
  <si>
    <t>TSO</t>
  </si>
  <si>
    <t>MVA</t>
  </si>
  <si>
    <t>Year</t>
  </si>
  <si>
    <t>Car Fleet List</t>
  </si>
  <si>
    <t>Color</t>
  </si>
  <si>
    <t>Maroon</t>
  </si>
  <si>
    <t>White</t>
  </si>
  <si>
    <t>Yellow</t>
  </si>
  <si>
    <t>For best results the items in the filter</t>
  </si>
  <si>
    <t>need to follow proper list rules:</t>
  </si>
  <si>
    <t>Patti</t>
  </si>
  <si>
    <t>Jo</t>
  </si>
  <si>
    <t>January</t>
  </si>
  <si>
    <t>February</t>
  </si>
  <si>
    <t>Sales People</t>
  </si>
  <si>
    <t>Months</t>
  </si>
  <si>
    <t>April</t>
  </si>
  <si>
    <t>June</t>
  </si>
  <si>
    <t>July</t>
  </si>
  <si>
    <t>August</t>
  </si>
  <si>
    <t>September</t>
  </si>
  <si>
    <t>October</t>
  </si>
  <si>
    <t>November</t>
  </si>
  <si>
    <t>December</t>
  </si>
  <si>
    <t>Sales in Thousands</t>
  </si>
  <si>
    <t>Years in Service</t>
  </si>
  <si>
    <t>Service Manager</t>
  </si>
  <si>
    <t>Vehicle Type</t>
  </si>
  <si>
    <t>Insurance Expires</t>
  </si>
  <si>
    <t>Total Maintenance</t>
  </si>
  <si>
    <t>CM</t>
  </si>
  <si>
    <t>Camry</t>
  </si>
  <si>
    <t>MA</t>
  </si>
  <si>
    <t>Taurus</t>
  </si>
  <si>
    <t>Dec</t>
  </si>
  <si>
    <t>Galant</t>
  </si>
  <si>
    <t>SM</t>
  </si>
  <si>
    <t>BH</t>
  </si>
  <si>
    <t>BT</t>
  </si>
  <si>
    <t>Ranger</t>
  </si>
  <si>
    <t>Focus</t>
  </si>
  <si>
    <t>Nov</t>
  </si>
  <si>
    <t>JBT</t>
  </si>
  <si>
    <t>Impala</t>
  </si>
  <si>
    <t>Aug</t>
  </si>
  <si>
    <t>Mustang</t>
  </si>
  <si>
    <t>Oct</t>
  </si>
  <si>
    <t>SAM</t>
  </si>
  <si>
    <t>Escape</t>
  </si>
  <si>
    <t>Jul</t>
  </si>
  <si>
    <t>KC</t>
  </si>
  <si>
    <t>Blazer</t>
  </si>
  <si>
    <t>Jeep Liberty</t>
  </si>
  <si>
    <t>KT</t>
  </si>
  <si>
    <t>Malibu</t>
  </si>
  <si>
    <t>Sep</t>
  </si>
  <si>
    <t>Suburban</t>
  </si>
  <si>
    <t>Passat</t>
  </si>
  <si>
    <t>Car Maintenance</t>
  </si>
  <si>
    <t>Ford F150</t>
  </si>
  <si>
    <t>Ctrl + Enter</t>
  </si>
  <si>
    <t>Alt + Enter</t>
  </si>
  <si>
    <t>Shift + Enter</t>
  </si>
  <si>
    <t>Tab</t>
  </si>
  <si>
    <t>Shift + Tab</t>
  </si>
  <si>
    <t>Select column</t>
  </si>
  <si>
    <t>Select row</t>
  </si>
  <si>
    <t>Select All</t>
  </si>
  <si>
    <t>Name Box</t>
  </si>
  <si>
    <t>Insert Row(s)</t>
  </si>
  <si>
    <t>Insert Column(s)</t>
  </si>
  <si>
    <t>AutoFill</t>
  </si>
  <si>
    <t>FlashFill</t>
  </si>
  <si>
    <t>Type Cam in H3</t>
  </si>
  <si>
    <t>Mai Le, Sales</t>
  </si>
  <si>
    <t>Cam Moloai, IT</t>
  </si>
  <si>
    <t>Juan Herkez, HR</t>
  </si>
  <si>
    <t>Xing Won, Sales</t>
  </si>
  <si>
    <t>Paca Zuaeli, HR</t>
  </si>
  <si>
    <t>Tod Marsh, IT</t>
  </si>
  <si>
    <t>Oz Stoa, Sales</t>
  </si>
  <si>
    <t>Nan Astair, Sales</t>
  </si>
  <si>
    <t>Steve Brown, HR</t>
  </si>
  <si>
    <t>Kim Thomas, Sales</t>
  </si>
  <si>
    <t>Malawi Zanubi, IT</t>
  </si>
  <si>
    <t>Custom AutoFill</t>
  </si>
  <si>
    <t>Rep</t>
  </si>
  <si>
    <t>Fred</t>
  </si>
  <si>
    <t>Suz</t>
  </si>
  <si>
    <t>Sal</t>
  </si>
  <si>
    <t>Duplicates</t>
  </si>
  <si>
    <t>SH</t>
  </si>
  <si>
    <t>Altima</t>
  </si>
  <si>
    <t>ST</t>
  </si>
  <si>
    <t>BB</t>
  </si>
  <si>
    <t>1st Qtr</t>
  </si>
  <si>
    <t>2nd Qtr</t>
  </si>
  <si>
    <t>Division One Totals</t>
  </si>
  <si>
    <t>Division Two Totals</t>
  </si>
  <si>
    <t>Division Three Totals</t>
  </si>
  <si>
    <t>Division Four Totals</t>
  </si>
  <si>
    <t>The items will now have outlining applied</t>
  </si>
  <si>
    <t>A plus sign indicates the items can be expanded, a minus sign indicates the items can be collapsed</t>
  </si>
  <si>
    <t>Repeat for any additional outline items</t>
  </si>
  <si>
    <t>Payment</t>
  </si>
  <si>
    <t>annual</t>
  </si>
  <si>
    <t>months</t>
  </si>
  <si>
    <t>Car</t>
  </si>
  <si>
    <t>Car Price</t>
  </si>
  <si>
    <t>IF statement</t>
  </si>
  <si>
    <t>Mustang Cobra</t>
  </si>
  <si>
    <t>Mustang GT</t>
  </si>
  <si>
    <t>This IF statement identifies if a car fits the criteria</t>
  </si>
  <si>
    <t>Cells C6:C8 hold the IF statement</t>
  </si>
  <si>
    <t>The question is:  If the car's purchase price is $30,000 or less, show the payment amount</t>
  </si>
  <si>
    <t>Cell D8 is the same as C8 except the absolute function has been added to make it appear a positive number</t>
  </si>
  <si>
    <t>Date</t>
  </si>
  <si>
    <t>No Spaces</t>
  </si>
  <si>
    <t>Always begin with =</t>
  </si>
  <si>
    <t>Always follow the rules of math</t>
  </si>
  <si>
    <t>Name the function</t>
  </si>
  <si>
    <t>Client</t>
  </si>
  <si>
    <t>Totals</t>
  </si>
  <si>
    <t>Western</t>
  </si>
  <si>
    <t>Yen</t>
  </si>
  <si>
    <t>Eastern</t>
  </si>
  <si>
    <t>Northern</t>
  </si>
  <si>
    <t>Pam</t>
  </si>
  <si>
    <t>Jose</t>
  </si>
  <si>
    <t>Cal</t>
  </si>
  <si>
    <t>Bob</t>
  </si>
  <si>
    <t>Ann</t>
  </si>
  <si>
    <t>PROFITS</t>
  </si>
  <si>
    <t>Total Outlay</t>
  </si>
  <si>
    <t>Expenses</t>
  </si>
  <si>
    <t>Total Commission</t>
  </si>
  <si>
    <t>Division</t>
  </si>
  <si>
    <t>Sales Rep</t>
  </si>
  <si>
    <t>The answer for the criteria above: $2,233.</t>
  </si>
  <si>
    <t>&gt;500</t>
  </si>
  <si>
    <t>Holidays</t>
  </si>
  <si>
    <t>Days to completion</t>
  </si>
  <si>
    <t>Project Start Date</t>
  </si>
  <si>
    <t>WORKDAY Formula NOT including holidays</t>
  </si>
  <si>
    <t>WORKDAY Formula INCLUDING holidays</t>
  </si>
  <si>
    <r>
      <rPr>
        <sz val="14"/>
        <color theme="9" tint="-0.499984740745262"/>
        <rFont val="Univers Condensed Light"/>
        <family val="2"/>
      </rPr>
      <t>⬅️</t>
    </r>
    <r>
      <rPr>
        <sz val="14"/>
        <color theme="1"/>
        <rFont val="Univers Condensed Light"/>
        <family val="2"/>
      </rPr>
      <t xml:space="preserve"> Let's Try WORKDAY</t>
    </r>
  </si>
  <si>
    <r>
      <rPr>
        <sz val="14"/>
        <color theme="9" tint="-0.499984740745262"/>
        <rFont val="Univers Condensed Light"/>
        <family val="2"/>
      </rPr>
      <t>⬅️</t>
    </r>
    <r>
      <rPr>
        <sz val="14"/>
        <color theme="1"/>
        <rFont val="Univers Condensed Light"/>
        <family val="2"/>
      </rPr>
      <t xml:space="preserve"> Let's Try WORKDAY with holidays</t>
    </r>
  </si>
  <si>
    <t>Project End Date</t>
  </si>
  <si>
    <t>Project Data NETWORKDAYS</t>
  </si>
  <si>
    <t>NETWORKDAYS Formula NOT including holidays</t>
  </si>
  <si>
    <t>NETWORKDAYS Formula INCLUDING holidays</t>
  </si>
  <si>
    <r>
      <rPr>
        <sz val="14"/>
        <color theme="9" tint="-0.499984740745262"/>
        <rFont val="Univers Condensed Light"/>
        <family val="2"/>
      </rPr>
      <t>⬅️</t>
    </r>
    <r>
      <rPr>
        <sz val="14"/>
        <color theme="1"/>
        <rFont val="Univers Condensed Light"/>
        <family val="2"/>
      </rPr>
      <t xml:space="preserve"> Let's Try NETWORKDAYS with holidays</t>
    </r>
  </si>
  <si>
    <t>Using WORKDAY no holiday</t>
  </si>
  <si>
    <t>Using WORKDAY &amp; 2 holidays</t>
  </si>
  <si>
    <r>
      <t xml:space="preserve">This identifies July 31 as the projected date of completion considering the 2 holidays during the project duration.
Note: WORKDAY does </t>
    </r>
    <r>
      <rPr>
        <b/>
        <sz val="14"/>
        <color theme="1"/>
        <rFont val="Arial"/>
        <family val="2"/>
      </rPr>
      <t>not</t>
    </r>
    <r>
      <rPr>
        <sz val="14"/>
        <color theme="1"/>
        <rFont val="Arial"/>
        <family val="2"/>
      </rPr>
      <t xml:space="preserve"> include the start date in the count.
Day 1 count begins on the next day.</t>
    </r>
  </si>
  <si>
    <t>This identifies July 29 as the projected date of completion.
Note: WORKDAY does not include the start date in the count.
Day 1 count begins on the next day.</t>
  </si>
  <si>
    <t>This identifies the project will be 19 days. Note: NETWORKDAYS counts the start date as a project day.</t>
  </si>
  <si>
    <t>Project Data WORKDAY FUNCTION</t>
  </si>
  <si>
    <t>=WORKDAY(D3,D4)</t>
  </si>
  <si>
    <t>=WORKDAY(D3,D4,D5:D6)</t>
  </si>
  <si>
    <t>=NETWORKDAYS(D15,D16)</t>
  </si>
  <si>
    <t>=NETWORKDAYS(D15,D16,D17:D18)</t>
  </si>
  <si>
    <t>This identifies the project will be 21 days.
Note: NETWORKDAYS counts the start date as a project day.</t>
  </si>
  <si>
    <t>NOTE:  To go back in time, use negative numbers for days or place dates in order from latest to earliest.</t>
  </si>
  <si>
    <t>*** End of Workday data ***</t>
  </si>
  <si>
    <t>s</t>
  </si>
  <si>
    <r>
      <rPr>
        <sz val="14"/>
        <color theme="9" tint="-0.499984740745262"/>
        <rFont val="Univers Condensed Light"/>
        <family val="2"/>
      </rPr>
      <t>⬅️</t>
    </r>
    <r>
      <rPr>
        <sz val="14"/>
        <color theme="1"/>
        <rFont val="Univers Condensed Light"/>
        <family val="2"/>
      </rPr>
      <t xml:space="preserve"> Let's Try Flashfill, type Cam Moloai, IT</t>
    </r>
  </si>
  <si>
    <r>
      <rPr>
        <sz val="14"/>
        <color theme="9" tint="-0.499984740745262"/>
        <rFont val="Univers Condensed Light"/>
        <family val="2"/>
      </rPr>
      <t>⬅️</t>
    </r>
    <r>
      <rPr>
        <sz val="14"/>
        <color theme="1"/>
        <rFont val="Univers Condensed Light"/>
        <family val="2"/>
      </rPr>
      <t xml:space="preserve"> Then begin typing Juan</t>
    </r>
  </si>
  <si>
    <t>Jeffi</t>
  </si>
  <si>
    <t>Click+Shift+Click</t>
  </si>
  <si>
    <t>Click+CTRL+Click</t>
  </si>
  <si>
    <t>Action</t>
  </si>
  <si>
    <t>Selects cells between clicks</t>
  </si>
  <si>
    <t>Selects cells and ranges</t>
  </si>
  <si>
    <t>Places a return within the cell</t>
  </si>
  <si>
    <t>Moves up one cell</t>
  </si>
  <si>
    <t>Moves right one cell</t>
  </si>
  <si>
    <t>Moves left one cell</t>
  </si>
  <si>
    <t>Mouse is a little black arrow pointing down</t>
  </si>
  <si>
    <t>Mouse is a little black arrow pointing right</t>
  </si>
  <si>
    <t>The box in the corner of the labels</t>
  </si>
  <si>
    <t>Identifies the cell or range selected and used name ranges</t>
  </si>
  <si>
    <t>Right click on the column - inserts to the left - select more than one to enter more than one</t>
  </si>
  <si>
    <t>Right click on the row - inserts above - select more than one to enter more than one</t>
  </si>
  <si>
    <t>Fills patterns - use the autofill handle in the bottom right of cell</t>
  </si>
  <si>
    <t>File -&gt; Options -&gt; Advanced -&gt; General -&gt; Edit Custom Lists</t>
  </si>
  <si>
    <t>Type the pattern you desire</t>
  </si>
  <si>
    <t>Task/Directions</t>
  </si>
  <si>
    <t>Enters data, active cell does not change or enters data in multple selected cells</t>
  </si>
  <si>
    <r>
      <rPr>
        <sz val="11"/>
        <color rgb="FF2F2F2F"/>
        <rFont val="Segoe UI"/>
        <family val="2"/>
      </rPr>
      <t xml:space="preserve">Beginning with Excel 2016, Excel Mobile, and Excel Online, </t>
    </r>
    <r>
      <rPr>
        <b/>
        <sz val="11"/>
        <color theme="8" tint="-0.249977111117893"/>
        <rFont val="Segoe UI"/>
        <family val="2"/>
      </rPr>
      <t>CONCATENATE</t>
    </r>
    <r>
      <rPr>
        <sz val="11"/>
        <color rgb="FF2F2F2F"/>
        <rFont val="Segoe UI"/>
        <family val="2"/>
      </rPr>
      <t xml:space="preserve"> has been replaced with </t>
    </r>
    <r>
      <rPr>
        <b/>
        <sz val="11"/>
        <color theme="8" tint="-0.249977111117893"/>
        <rFont val="Segoe UI"/>
        <family val="2"/>
      </rPr>
      <t xml:space="preserve">CONCAT. </t>
    </r>
    <r>
      <rPr>
        <sz val="11"/>
        <rFont val="Segoe UI"/>
        <family val="2"/>
      </rPr>
      <t xml:space="preserve">The </t>
    </r>
    <r>
      <rPr>
        <sz val="11"/>
        <color rgb="FF2F2F2F"/>
        <rFont val="Segoe UI"/>
        <family val="2"/>
      </rPr>
      <t>CONCATENATE function is still available.</t>
    </r>
  </si>
  <si>
    <r>
      <rPr>
        <sz val="14"/>
        <color theme="9" tint="-0.499984740745262"/>
        <rFont val="Univers Condensed Light"/>
        <family val="2"/>
      </rPr>
      <t>⬅️</t>
    </r>
    <r>
      <rPr>
        <sz val="14"/>
        <color theme="1"/>
        <rFont val="Univers Condensed Light"/>
        <family val="2"/>
      </rPr>
      <t xml:space="preserve"> Let's Try the &amp;</t>
    </r>
  </si>
  <si>
    <r>
      <rPr>
        <sz val="14"/>
        <color theme="9" tint="-0.499984740745262"/>
        <rFont val="Univers Condensed Light"/>
        <family val="2"/>
      </rPr>
      <t>⬅️</t>
    </r>
    <r>
      <rPr>
        <sz val="14"/>
        <color theme="1"/>
        <rFont val="Univers Condensed Light"/>
        <family val="2"/>
      </rPr>
      <t xml:space="preserve"> Let's Try CONCAT</t>
    </r>
  </si>
  <si>
    <t>=A5&amp;" "&amp;B5&amp;" - "&amp;C5</t>
  </si>
  <si>
    <t>=A6&amp;" "&amp;B6&amp;" - "&amp;C6</t>
  </si>
  <si>
    <t>=CONCAT(A5," ",B5," - ",C5)</t>
  </si>
  <si>
    <t>=CONCAT(A6," ",B6," - ",C6)</t>
  </si>
  <si>
    <t>CONCAT</t>
  </si>
  <si>
    <r>
      <rPr>
        <sz val="14"/>
        <color rgb="FF2F2F2F"/>
        <rFont val="Aial"/>
      </rPr>
      <t>=A1 &amp; B1 returns the same value as =CONCAT</t>
    </r>
    <r>
      <rPr>
        <b/>
        <sz val="14"/>
        <color rgb="FF2F2F2F"/>
        <rFont val="Aial"/>
      </rPr>
      <t>(</t>
    </r>
    <r>
      <rPr>
        <sz val="14"/>
        <color rgb="FF2F2F2F"/>
        <rFont val="Aial"/>
      </rPr>
      <t>A1,B1</t>
    </r>
    <r>
      <rPr>
        <b/>
        <sz val="14"/>
        <color rgb="FF2F2F2F"/>
        <rFont val="Aial"/>
      </rPr>
      <t>)</t>
    </r>
    <r>
      <rPr>
        <sz val="14"/>
        <color rgb="FF2F2F2F"/>
        <rFont val="Aial"/>
      </rPr>
      <t>. Using the ampersand operator may be faster and easier than using CONCAT.</t>
    </r>
  </si>
  <si>
    <t>Formula: =TEXT(NOW(), "H:MM AM/PM")</t>
  </si>
  <si>
    <t>Original Cell Contents</t>
  </si>
  <si>
    <t>Reformatted</t>
  </si>
  <si>
    <t>Syntax</t>
  </si>
  <si>
    <t>'=TEXT(C7, "$#,##0.00")</t>
  </si>
  <si>
    <t>Currency with Thousands Separator and Decimals</t>
  </si>
  <si>
    <t>=TEXT(C11, "$#,##0.00")</t>
  </si>
  <si>
    <t>Notice there is no decimal</t>
  </si>
  <si>
    <t>Notice there is a decimal</t>
  </si>
  <si>
    <r>
      <t xml:space="preserve">Try it using C13 </t>
    </r>
    <r>
      <rPr>
        <sz val="14"/>
        <color theme="9" tint="-0.499984740745262"/>
        <rFont val="Arial"/>
        <family val="2"/>
      </rPr>
      <t>➡️</t>
    </r>
  </si>
  <si>
    <r>
      <t xml:space="preserve">Try it using C14 </t>
    </r>
    <r>
      <rPr>
        <sz val="14"/>
        <color theme="9" tint="-0.499984740745262"/>
        <rFont val="Arial"/>
        <family val="2"/>
      </rPr>
      <t>➡️</t>
    </r>
  </si>
  <si>
    <t>Where this formula shows the cell address of C7, the number could be typed in</t>
  </si>
  <si>
    <t>Where this formula shows the cell address of C11, the number could be typed in</t>
  </si>
  <si>
    <r>
      <rPr>
        <b/>
        <sz val="14"/>
        <color theme="1"/>
        <rFont val="Arial"/>
        <family val="2"/>
      </rPr>
      <t xml:space="preserve">TRY IT </t>
    </r>
    <r>
      <rPr>
        <b/>
        <sz val="14"/>
        <color theme="9" tint="-0.499984740745262"/>
        <rFont val="Arial"/>
        <family val="2"/>
      </rPr>
      <t>↘️</t>
    </r>
  </si>
  <si>
    <r>
      <t xml:space="preserve">The </t>
    </r>
    <r>
      <rPr>
        <b/>
        <sz val="14"/>
        <color theme="1"/>
        <rFont val="Arial"/>
        <family val="2"/>
      </rPr>
      <t>TEXT function</t>
    </r>
    <r>
      <rPr>
        <sz val="14"/>
        <color theme="1"/>
        <rFont val="Arial"/>
        <family val="2"/>
      </rPr>
      <t xml:space="preserve"> in Excel allows you to change the way a number appears by applying formatting to it using format codes. It’s useful for displaying numbers in a more readable format or combining numbers with text or symbols. This is an alternative for formatting and is often used in formulas. Here are some examples with format codes that you can experiment with:</t>
    </r>
  </si>
  <si>
    <t>In this scenario you want the current date in a cell with a specific format. M = Month, D=Day, Y=Year</t>
  </si>
  <si>
    <t>Using D=Day as as example for July 4, 2024, D=4, DD=04, DDD=THU, DDDD=Thursday</t>
  </si>
  <si>
    <t>Using M=Month as an example for July 4, 2024, M=7, MM=07, MMM=JUL, MMMM=July</t>
  </si>
  <si>
    <t>The formula to return the current date is TODAY()</t>
  </si>
  <si>
    <t>The function is =TODAY()</t>
  </si>
  <si>
    <t>'=TEXT(TODAY(), "DDDD")</t>
  </si>
  <si>
    <t>Reformatted using "DDDD"</t>
  </si>
  <si>
    <t>Create the format for DDD MMM D</t>
  </si>
  <si>
    <t xml:space="preserve">✔️ </t>
  </si>
  <si>
    <t>Create the format for MMMM - YYYY - DD</t>
  </si>
  <si>
    <r>
      <t xml:space="preserve">Try it using TODAY() </t>
    </r>
    <r>
      <rPr>
        <sz val="14"/>
        <color theme="9" tint="-0.499984740745262"/>
        <rFont val="Arial"/>
        <family val="2"/>
      </rPr>
      <t>➡️</t>
    </r>
  </si>
  <si>
    <t>Date using =TODAY()</t>
  </si>
  <si>
    <t>The formula to insert the current time is =NOW()</t>
  </si>
  <si>
    <t>The function is =NOW()</t>
  </si>
  <si>
    <t>Time formatted using the Home ribbon</t>
  </si>
  <si>
    <t>Short date formatted using the Home ribbon</t>
  </si>
  <si>
    <t>Time formats contain H=Hour, M=Minutes, S=Seconds, AM/PM</t>
  </si>
  <si>
    <t>=TEXT(NOW(),"HH:MM AM/PM")</t>
  </si>
  <si>
    <t>Current Time    =NOW()</t>
  </si>
  <si>
    <r>
      <t xml:space="preserve">Try it using any format </t>
    </r>
    <r>
      <rPr>
        <sz val="14"/>
        <color theme="9" tint="-0.499984740745262"/>
        <rFont val="Arial"/>
        <family val="2"/>
      </rPr>
      <t>➡️</t>
    </r>
  </si>
  <si>
    <t>=TEXT(C42,"0.0%")</t>
  </si>
  <si>
    <r>
      <t xml:space="preserve">Try it using C45 </t>
    </r>
    <r>
      <rPr>
        <sz val="14"/>
        <color theme="9" tint="-0.499984740745262"/>
        <rFont val="Arial"/>
        <family val="2"/>
      </rPr>
      <t>➡️</t>
    </r>
  </si>
  <si>
    <r>
      <t xml:space="preserve">Try it using C46 </t>
    </r>
    <r>
      <rPr>
        <sz val="14"/>
        <color theme="9" tint="-0.499984740745262"/>
        <rFont val="Arial"/>
        <family val="2"/>
      </rPr>
      <t>➡️</t>
    </r>
  </si>
  <si>
    <t>Create the format for 0.0%</t>
  </si>
  <si>
    <t>Create the format for 0%</t>
  </si>
  <si>
    <t>Where this formula shows the cell address of C42, the number could be typed in</t>
  </si>
  <si>
    <r>
      <t>Percentage</t>
    </r>
    <r>
      <rPr>
        <sz val="14"/>
        <color theme="1"/>
        <rFont val="Arial"/>
        <family val="2"/>
      </rPr>
      <t>:</t>
    </r>
  </si>
  <si>
    <t>When converting decimal numbers to percentages, remember the decimal place will move to the right 2 places.</t>
  </si>
  <si>
    <t>0.285 converted to % becomes 28.5%</t>
  </si>
  <si>
    <r>
      <t>Fraction</t>
    </r>
    <r>
      <rPr>
        <sz val="14"/>
        <color theme="1"/>
        <rFont val="Arial"/>
        <family val="2"/>
      </rPr>
      <t>:</t>
    </r>
  </si>
  <si>
    <t>=TEXT(C49,"# ?/?")</t>
  </si>
  <si>
    <t>Where this formula shows the cell address of C49, the number could be typed in</t>
  </si>
  <si>
    <r>
      <t xml:space="preserve">Try it using C52 </t>
    </r>
    <r>
      <rPr>
        <sz val="14"/>
        <color theme="9" tint="-0.499984740745262"/>
        <rFont val="Arial"/>
        <family val="2"/>
      </rPr>
      <t>➡️</t>
    </r>
  </si>
  <si>
    <t>=TEXT(C52,"# ?/?")</t>
  </si>
  <si>
    <t>The result will be 5 3/4</t>
  </si>
  <si>
    <t>Amount</t>
  </si>
  <si>
    <t>Mai Le</t>
  </si>
  <si>
    <t>Juan Herkez</t>
  </si>
  <si>
    <t>Tod Marsh</t>
  </si>
  <si>
    <t>Oz Stoa</t>
  </si>
  <si>
    <t>Green</t>
  </si>
  <si>
    <t>Purple</t>
  </si>
  <si>
    <t>Investment Group</t>
  </si>
  <si>
    <t>Date Invested</t>
  </si>
  <si>
    <t>The format for the Date Invested column is "MMMM"</t>
  </si>
  <si>
    <t>The format for the Amount column is "$###, K;" and it rounds to the nearest thousand</t>
  </si>
  <si>
    <t>=CONCAT("Investment Group: ",B5,"  |  Client: ",A5,"  |  Amount: ",TEXT(C5,"$###, K;"),"  |  Anniversary Month: ",TEXT(D5,"MMMM"))</t>
  </si>
  <si>
    <t>=CONCAT("  |  Group: ",B2)</t>
  </si>
  <si>
    <t>=CONCAT("Anniversary Month: ",UPPER(TEXT(D2,"MMM")))</t>
  </si>
  <si>
    <t>=CONCAT("  |  Client: ",A2)</t>
  </si>
  <si>
    <t>Let's break it down into the parts:</t>
  </si>
  <si>
    <t>The entire CONCAT string:</t>
  </si>
  <si>
    <t>Formats</t>
  </si>
  <si>
    <t>The format to apply uppercase for the month and use 3 letter abbreviations is UPPER(TEXT([CellAddress],"MMM"))</t>
  </si>
  <si>
    <r>
      <rPr>
        <sz val="14"/>
        <color theme="9" tint="-0.499984740745262"/>
        <rFont val="Univers Condensed Light"/>
        <family val="2"/>
      </rPr>
      <t>⬅️</t>
    </r>
    <r>
      <rPr>
        <sz val="14"/>
        <color theme="1"/>
        <rFont val="Univers Condensed Light"/>
        <family val="2"/>
      </rPr>
      <t xml:space="preserve"> Double click to check out the CONCAT function</t>
    </r>
  </si>
  <si>
    <t>=CONCAT("Anniversary Month: ",UPPER(TEXT(D2,"MMM")),"  |  Group: ",B2,"  |  ",TEXT(C2,"$###, K;"),"  |  Client: ",A2)</t>
  </si>
  <si>
    <t>=CONCAT("  |  ",TEXT(C2,"$###, K;"))</t>
  </si>
  <si>
    <t>Column labels will now have dropdown</t>
  </si>
  <si>
    <t>This will add the filter tools to the data,</t>
  </si>
  <si>
    <t>arrows on the right side of the cell.</t>
  </si>
  <si>
    <t>AND / OR Statement</t>
  </si>
  <si>
    <t>written on 1 line</t>
  </si>
  <si>
    <t>written on 2 or more lines</t>
  </si>
  <si>
    <t>MVA5</t>
  </si>
  <si>
    <t>MVA6</t>
  </si>
  <si>
    <t>MVA7</t>
  </si>
  <si>
    <t>MVA8</t>
  </si>
  <si>
    <t>MVA9</t>
  </si>
  <si>
    <t>MVA10</t>
  </si>
  <si>
    <t>MVA11</t>
  </si>
  <si>
    <t>TSO4</t>
  </si>
  <si>
    <t>TSO5</t>
  </si>
  <si>
    <t>TSO6</t>
  </si>
  <si>
    <t>TSO7</t>
  </si>
  <si>
    <t>Last 4 Digits VIN</t>
  </si>
  <si>
    <t>32K5</t>
  </si>
  <si>
    <t>3N56</t>
  </si>
  <si>
    <t>NTK5</t>
  </si>
  <si>
    <t>09SE</t>
  </si>
  <si>
    <t>JEKR</t>
  </si>
  <si>
    <t>20EL</t>
  </si>
  <si>
    <t>SPO9</t>
  </si>
  <si>
    <t>823U</t>
  </si>
  <si>
    <t>6U6N</t>
  </si>
  <si>
    <t>9DHT</t>
  </si>
  <si>
    <t>89ZA</t>
  </si>
  <si>
    <t>H3KA</t>
  </si>
  <si>
    <t>5J3N</t>
  </si>
  <si>
    <t>JKFI</t>
  </si>
  <si>
    <t>95L3</t>
  </si>
  <si>
    <t>3Z02</t>
  </si>
  <si>
    <t>34X1</t>
  </si>
  <si>
    <t>B435</t>
  </si>
  <si>
    <t>Mileage</t>
  </si>
  <si>
    <t>&gt;15000</t>
  </si>
  <si>
    <r>
      <rPr>
        <sz val="14"/>
        <color theme="9" tint="-0.499984740745262"/>
        <rFont val="Univers Condensed Light"/>
        <family val="2"/>
      </rPr>
      <t>⬅️</t>
    </r>
    <r>
      <rPr>
        <sz val="14"/>
        <color theme="1"/>
        <rFont val="Univers Condensed Light"/>
        <family val="2"/>
      </rPr>
      <t xml:space="preserve"> Try the Conditional Format</t>
    </r>
  </si>
  <si>
    <t>Criteria: Less than $4 K</t>
  </si>
  <si>
    <t>Create a condional format to highlight all of Service Manager MA's vehicles.</t>
  </si>
  <si>
    <t>Condition Formula =$L3&gt;3000</t>
  </si>
  <si>
    <t>MA"</t>
  </si>
  <si>
    <t>Condition Formula =$O3="MA"</t>
  </si>
  <si>
    <t>The row is not absolute, we want the fomat to reach all data rows</t>
  </si>
  <si>
    <t>The $ is required to create an absolute value</t>
  </si>
  <si>
    <t>Use the formula =$O3="MA"</t>
  </si>
  <si>
    <t>Year Ending 2023</t>
  </si>
  <si>
    <t>High and Low Monthly New Clients</t>
  </si>
  <si>
    <t>Year Ending 2022</t>
  </si>
  <si>
    <t>Year Ending 2021</t>
  </si>
  <si>
    <t>High</t>
  </si>
  <si>
    <t>Low</t>
  </si>
  <si>
    <t>Sail</t>
  </si>
  <si>
    <t>Consolidate</t>
  </si>
  <si>
    <t>Try the Consolidation Tool</t>
  </si>
  <si>
    <t>⬇️</t>
  </si>
  <si>
    <t>ADVANCED FILTER</t>
  </si>
  <si>
    <t>Make sure your data is organized in a table or range with column headers.</t>
  </si>
  <si>
    <t>Label the columns in this range with the same headers as your data table.</t>
  </si>
  <si>
    <t>Enter your filtering conditions in the rows below the column headers.</t>
  </si>
  <si>
    <t>Excel will apply the filter based on your specified criteria.</t>
  </si>
  <si>
    <t>The filtered data will be displayed in place (i.e., within the same range).</t>
  </si>
  <si>
    <t>Your data will now show only the rows that meet the specified conditions.</t>
  </si>
  <si>
    <r>
      <t>1. Prepare Your Data</t>
    </r>
    <r>
      <rPr>
        <sz val="14"/>
        <color rgb="FF111111"/>
        <rFont val="Arial"/>
        <family val="2"/>
      </rPr>
      <t>:</t>
    </r>
  </si>
  <si>
    <r>
      <t>2. Set Up Your Criteria Range</t>
    </r>
    <r>
      <rPr>
        <sz val="14"/>
        <color rgb="FF111111"/>
        <rFont val="Arial"/>
        <family val="2"/>
      </rPr>
      <t>:</t>
    </r>
  </si>
  <si>
    <r>
      <t>3. Access the Advanced Filter Dialog Box</t>
    </r>
    <r>
      <rPr>
        <sz val="14"/>
        <color rgb="FF111111"/>
        <rFont val="Arial"/>
        <family val="2"/>
      </rPr>
      <t>:</t>
    </r>
  </si>
  <si>
    <r>
      <t>Go to the </t>
    </r>
    <r>
      <rPr>
        <b/>
        <sz val="14"/>
        <color rgb="FF111111"/>
        <rFont val="Arial"/>
        <family val="2"/>
      </rPr>
      <t>Data</t>
    </r>
    <r>
      <rPr>
        <sz val="14"/>
        <color rgb="FF111111"/>
        <rFont val="Arial"/>
        <family val="2"/>
      </rPr>
      <t> tab on the Excel ribbon.</t>
    </r>
  </si>
  <si>
    <r>
      <t>In the </t>
    </r>
    <r>
      <rPr>
        <b/>
        <sz val="14"/>
        <color rgb="FF111111"/>
        <rFont val="Arial"/>
        <family val="2"/>
      </rPr>
      <t>Sort &amp; Filter</t>
    </r>
    <r>
      <rPr>
        <sz val="14"/>
        <color rgb="FF111111"/>
        <rFont val="Arial"/>
        <family val="2"/>
      </rPr>
      <t> group, click </t>
    </r>
    <r>
      <rPr>
        <b/>
        <sz val="14"/>
        <color rgb="FF111111"/>
        <rFont val="Arial"/>
        <family val="2"/>
      </rPr>
      <t>Advanced</t>
    </r>
    <r>
      <rPr>
        <sz val="14"/>
        <color rgb="FF111111"/>
        <rFont val="Arial"/>
        <family val="2"/>
      </rPr>
      <t>.</t>
    </r>
  </si>
  <si>
    <r>
      <t>4. Specify the Criteria</t>
    </r>
    <r>
      <rPr>
        <sz val="14"/>
        <color rgb="FF111111"/>
        <rFont val="Arial"/>
        <family val="2"/>
      </rPr>
      <t>:</t>
    </r>
  </si>
  <si>
    <r>
      <rPr>
        <sz val="14"/>
        <color theme="9" tint="-0.499984740745262"/>
        <rFont val="Arial"/>
        <family val="2"/>
      </rPr>
      <t>✔️</t>
    </r>
    <r>
      <rPr>
        <sz val="14"/>
        <rFont val="Arial"/>
        <family val="2"/>
      </rPr>
      <t xml:space="preserve">  Consecutive columns and rows</t>
    </r>
  </si>
  <si>
    <r>
      <rPr>
        <sz val="14"/>
        <color theme="9" tint="-0.499984740745262"/>
        <rFont val="Arial"/>
        <family val="2"/>
      </rPr>
      <t>✔️</t>
    </r>
    <r>
      <rPr>
        <sz val="14"/>
        <rFont val="Arial"/>
        <family val="2"/>
      </rPr>
      <t xml:space="preserve">  Labels for all columns in the list </t>
    </r>
  </si>
  <si>
    <r>
      <rPr>
        <sz val="14"/>
        <color theme="9" tint="-0.499984740745262"/>
        <rFont val="Arial"/>
        <family val="2"/>
      </rPr>
      <t>✔️</t>
    </r>
    <r>
      <rPr>
        <sz val="14"/>
        <rFont val="Arial"/>
        <family val="2"/>
      </rPr>
      <t xml:space="preserve">  Labels have different format</t>
    </r>
  </si>
  <si>
    <r>
      <rPr>
        <b/>
        <sz val="14"/>
        <rFont val="Arial"/>
        <family val="2"/>
      </rPr>
      <t xml:space="preserve">AND </t>
    </r>
    <r>
      <rPr>
        <sz val="14"/>
        <rFont val="Arial"/>
        <family val="2"/>
      </rPr>
      <t>Statement - all criteria must match</t>
    </r>
  </si>
  <si>
    <r>
      <rPr>
        <b/>
        <sz val="14"/>
        <rFont val="Arial"/>
        <family val="2"/>
      </rPr>
      <t xml:space="preserve">OR </t>
    </r>
    <r>
      <rPr>
        <sz val="14"/>
        <rFont val="Arial"/>
        <family val="2"/>
      </rPr>
      <t>Statement - any criteria may match</t>
    </r>
  </si>
  <si>
    <r>
      <t>Let’s walk through the steps for using the </t>
    </r>
    <r>
      <rPr>
        <b/>
        <sz val="14"/>
        <color rgb="FF111111"/>
        <rFont val="Arial"/>
        <family val="2"/>
      </rPr>
      <t>Advanced Filter</t>
    </r>
    <r>
      <rPr>
        <sz val="14"/>
        <color rgb="FF111111"/>
        <rFont val="Arial"/>
        <family val="2"/>
      </rPr>
      <t>. The Advanced Filter allows you to filter data based on complex criteria, including multiple conditions and logical operators. Here’s how to set it up:</t>
    </r>
  </si>
  <si>
    <t>1. Click anywhere inside the list</t>
  </si>
  <si>
    <r>
      <t xml:space="preserve">2. Click the </t>
    </r>
    <r>
      <rPr>
        <b/>
        <sz val="14"/>
        <rFont val="Arial"/>
        <family val="2"/>
      </rPr>
      <t>Data</t>
    </r>
    <r>
      <rPr>
        <sz val="14"/>
        <rFont val="Arial"/>
        <family val="2"/>
      </rPr>
      <t xml:space="preserve"> tab</t>
    </r>
  </si>
  <si>
    <r>
      <t xml:space="preserve">3. In the </t>
    </r>
    <r>
      <rPr>
        <b/>
        <sz val="14"/>
        <rFont val="Arial"/>
        <family val="2"/>
      </rPr>
      <t xml:space="preserve">Sort &amp; Filter </t>
    </r>
    <r>
      <rPr>
        <sz val="14"/>
        <rFont val="Arial"/>
        <family val="2"/>
      </rPr>
      <t xml:space="preserve">group, click </t>
    </r>
    <r>
      <rPr>
        <b/>
        <sz val="14"/>
        <rFont val="Arial"/>
        <family val="2"/>
      </rPr>
      <t>Filter</t>
    </r>
  </si>
  <si>
    <t>4. Click on the arrows to apply filters</t>
  </si>
  <si>
    <t>Criteria Range</t>
  </si>
  <si>
    <t>Create a separate area (criteria range) where you will define your filtering conditions.</t>
  </si>
  <si>
    <t>In a blank area of your worksheet, not connected to the data, create a criteria range.</t>
  </si>
  <si>
    <t>This is where the AND statements are written on 1 line and OR statements are written on 2 or more lines</t>
  </si>
  <si>
    <r>
      <t>In the </t>
    </r>
    <r>
      <rPr>
        <b/>
        <sz val="14"/>
        <color rgb="FF111111"/>
        <rFont val="Arial"/>
        <family val="2"/>
      </rPr>
      <t>Advanced Filter</t>
    </r>
    <r>
      <rPr>
        <sz val="14"/>
        <color rgb="FF111111"/>
        <rFont val="Arial"/>
        <family val="2"/>
      </rPr>
      <t> dialog box:</t>
    </r>
  </si>
  <si>
    <r>
      <t>List Range</t>
    </r>
    <r>
      <rPr>
        <sz val="14"/>
        <color rgb="FF111111"/>
        <rFont val="Arial"/>
        <family val="2"/>
      </rPr>
      <t>: Select the entire data range (including headers) that you want to filter.</t>
    </r>
  </si>
  <si>
    <r>
      <t>Criteria Range</t>
    </r>
    <r>
      <rPr>
        <sz val="14"/>
        <color rgb="FF111111"/>
        <rFont val="Arial"/>
        <family val="2"/>
      </rPr>
      <t>: Specify the range where you set up your filtering conditions.</t>
    </r>
  </si>
  <si>
    <r>
      <t>Make sure the option labeled </t>
    </r>
    <r>
      <rPr>
        <b/>
        <sz val="14"/>
        <color rgb="FF111111"/>
        <rFont val="Arial"/>
        <family val="2"/>
      </rPr>
      <t>Filter the List, In-Place</t>
    </r>
    <r>
      <rPr>
        <sz val="14"/>
        <color rgb="FF111111"/>
        <rFont val="Arial"/>
        <family val="2"/>
      </rPr>
      <t> is selected.</t>
    </r>
  </si>
  <si>
    <r>
      <t>5. Click OK</t>
    </r>
    <r>
      <rPr>
        <sz val="14"/>
        <color rgb="FF111111"/>
        <rFont val="Arial"/>
        <family val="2"/>
      </rPr>
      <t>:</t>
    </r>
  </si>
  <si>
    <r>
      <t>6. Result</t>
    </r>
    <r>
      <rPr>
        <sz val="14"/>
        <color rgb="FF111111"/>
        <rFont val="Arial"/>
        <family val="2"/>
      </rPr>
      <t>:</t>
    </r>
  </si>
  <si>
    <r>
      <t xml:space="preserve">Turn on the Filter </t>
    </r>
    <r>
      <rPr>
        <sz val="14"/>
        <color theme="9" tint="-0.499984740745262"/>
        <rFont val="Univers Condensed Light"/>
        <family val="2"/>
      </rPr>
      <t>➡️</t>
    </r>
  </si>
  <si>
    <r>
      <t xml:space="preserve">Apply Advanced Filter </t>
    </r>
    <r>
      <rPr>
        <sz val="14"/>
        <color theme="9" tint="-0.499984740745262"/>
        <rFont val="Univers Condensed Light"/>
        <family val="2"/>
      </rPr>
      <t>➡️</t>
    </r>
  </si>
  <si>
    <t>Commission</t>
  </si>
  <si>
    <t>Marta</t>
  </si>
  <si>
    <t>Izeakel</t>
  </si>
  <si>
    <t>Marina</t>
  </si>
  <si>
    <t>Sloah</t>
  </si>
  <si>
    <t>Pete</t>
  </si>
  <si>
    <t>Rowan</t>
  </si>
  <si>
    <r>
      <rPr>
        <sz val="14"/>
        <color theme="9" tint="-0.249977111117893"/>
        <rFont val="Univers Condensed Light"/>
        <family val="2"/>
      </rPr>
      <t>⬅️</t>
    </r>
    <r>
      <rPr>
        <sz val="14"/>
        <color theme="1"/>
        <rFont val="Univers Condensed Light"/>
        <family val="2"/>
      </rPr>
      <t xml:space="preserve"> Let's create the XLOOKUP for Commission, using the Rep as the Lookup Value</t>
    </r>
  </si>
  <si>
    <t>Number formats</t>
  </si>
  <si>
    <t>=SUM(A1:B4)</t>
  </si>
  <si>
    <r>
      <t>Begin with</t>
    </r>
    <r>
      <rPr>
        <b/>
        <sz val="14"/>
        <rFont val="Arial."/>
      </rPr>
      <t xml:space="preserve"> =</t>
    </r>
  </si>
  <si>
    <r>
      <t xml:space="preserve">Open with </t>
    </r>
    <r>
      <rPr>
        <b/>
        <sz val="14"/>
        <rFont val="Arial."/>
      </rPr>
      <t>(</t>
    </r>
  </si>
  <si>
    <r>
      <t xml:space="preserve">Close with </t>
    </r>
    <r>
      <rPr>
        <b/>
        <sz val="14"/>
        <rFont val="Arial."/>
      </rPr>
      <t>)</t>
    </r>
  </si>
  <si>
    <r>
      <t xml:space="preserve">Real Numbers </t>
    </r>
    <r>
      <rPr>
        <b/>
        <sz val="14"/>
        <rFont val="Arial."/>
      </rPr>
      <t>2+2</t>
    </r>
  </si>
  <si>
    <r>
      <t xml:space="preserve">Cell addresses </t>
    </r>
    <r>
      <rPr>
        <b/>
        <sz val="14"/>
        <rFont val="Arial."/>
      </rPr>
      <t>A1+B3</t>
    </r>
  </si>
  <si>
    <r>
      <t xml:space="preserve">Range names  </t>
    </r>
    <r>
      <rPr>
        <b/>
        <sz val="14"/>
        <rFont val="Arial."/>
      </rPr>
      <t>=SUM(Sales)</t>
    </r>
  </si>
  <si>
    <r>
      <t xml:space="preserve">Text if enclosed in </t>
    </r>
    <r>
      <rPr>
        <b/>
        <sz val="14"/>
        <rFont val="Arial."/>
      </rPr>
      <t>" "</t>
    </r>
  </si>
  <si>
    <r>
      <rPr>
        <b/>
        <sz val="14"/>
        <rFont val="Arial."/>
      </rPr>
      <t>'   '</t>
    </r>
    <r>
      <rPr>
        <sz val="14"/>
        <rFont val="Arial."/>
      </rPr>
      <t xml:space="preserve">  allows spaces in sheet tab names</t>
    </r>
  </si>
  <si>
    <t>Sheet Tab Syntax</t>
  </si>
  <si>
    <r>
      <t xml:space="preserve">Include the arguments </t>
    </r>
    <r>
      <rPr>
        <sz val="10"/>
        <rFont val="Arial."/>
      </rPr>
      <t>- that is everything inside the ( )</t>
    </r>
  </si>
  <si>
    <t>=SUM('Cond Format'!D5:F5)</t>
  </si>
  <si>
    <t>!</t>
  </si>
  <si>
    <t>'  '</t>
  </si>
  <si>
    <t>Indicates the content preceeding the ! is the name of the sheet tab</t>
  </si>
  <si>
    <t>Allows spaces in sheet tab name</t>
  </si>
  <si>
    <t>Try Named Ranges</t>
  </si>
  <si>
    <t>JAN</t>
  </si>
  <si>
    <t>FEB</t>
  </si>
  <si>
    <t>MAR</t>
  </si>
  <si>
    <t>JANUARY</t>
  </si>
  <si>
    <t>FEBRUARY</t>
  </si>
  <si>
    <t>MARCH</t>
  </si>
  <si>
    <t>Use the range name in math</t>
  </si>
  <si>
    <t>Ways to use a Range Name</t>
  </si>
  <si>
    <t>Go To a cell or range - just click on the name box and select the range name</t>
  </si>
  <si>
    <t>Math Example</t>
  </si>
  <si>
    <t>⬆️</t>
  </si>
  <si>
    <t>Create a range name</t>
  </si>
  <si>
    <t>First Quarter Sales</t>
  </si>
  <si>
    <t>Total and Subtotals</t>
  </si>
  <si>
    <t>To quickly total and subtotal</t>
  </si>
  <si>
    <t xml:space="preserve">Select all cells for the totals and subtotals </t>
  </si>
  <si>
    <t>Use the Shift + Click and CTRL + Click methods for selecting</t>
  </si>
  <si>
    <t>DO NOT select any cell more than once</t>
  </si>
  <si>
    <t>Click the AutoSum button</t>
  </si>
  <si>
    <t>WOW!</t>
  </si>
  <si>
    <t>⬅️</t>
  </si>
  <si>
    <t>Try it!</t>
  </si>
  <si>
    <t>New Customer Totals</t>
  </si>
  <si>
    <t>To Group and Outline manually</t>
  </si>
  <si>
    <t>To Group and Outline automatically</t>
  </si>
  <si>
    <t>Click anywhere in the data (MUST be in consecutive columns and rows)</t>
  </si>
  <si>
    <r>
      <t xml:space="preserve">Select </t>
    </r>
    <r>
      <rPr>
        <b/>
        <sz val="14"/>
        <rFont val="Arial"/>
        <family val="2"/>
      </rPr>
      <t>Group</t>
    </r>
    <r>
      <rPr>
        <sz val="14"/>
        <rFont val="Arial"/>
        <family val="2"/>
      </rPr>
      <t>…</t>
    </r>
  </si>
  <si>
    <r>
      <t>Select</t>
    </r>
    <r>
      <rPr>
        <b/>
        <sz val="14"/>
        <rFont val="Arial"/>
        <family val="2"/>
      </rPr>
      <t xml:space="preserve"> Auto Outline</t>
    </r>
  </si>
  <si>
    <r>
      <t xml:space="preserve">Select the </t>
    </r>
    <r>
      <rPr>
        <b/>
        <sz val="14"/>
        <rFont val="Arial"/>
        <family val="2"/>
      </rPr>
      <t>Data</t>
    </r>
    <r>
      <rPr>
        <sz val="14"/>
        <rFont val="Arial"/>
        <family val="2"/>
      </rPr>
      <t xml:space="preserve"> menu and go down to the </t>
    </r>
    <r>
      <rPr>
        <b/>
        <sz val="14"/>
        <rFont val="Arial"/>
        <family val="2"/>
      </rPr>
      <t>Outline</t>
    </r>
    <r>
      <rPr>
        <sz val="14"/>
        <rFont val="Arial"/>
        <family val="2"/>
      </rPr>
      <t xml:space="preserve"> group</t>
    </r>
  </si>
  <si>
    <r>
      <t xml:space="preserve">Click the </t>
    </r>
    <r>
      <rPr>
        <b/>
        <sz val="14"/>
        <rFont val="Arial"/>
        <family val="2"/>
      </rPr>
      <t>arrow</t>
    </r>
    <r>
      <rPr>
        <sz val="14"/>
        <rFont val="Arial"/>
        <family val="2"/>
      </rPr>
      <t xml:space="preserve"> on the </t>
    </r>
    <r>
      <rPr>
        <b/>
        <sz val="14"/>
        <rFont val="Arial"/>
        <family val="2"/>
      </rPr>
      <t>Group b</t>
    </r>
    <r>
      <rPr>
        <sz val="14"/>
        <rFont val="Arial"/>
        <family val="2"/>
      </rPr>
      <t>utton</t>
    </r>
  </si>
  <si>
    <r>
      <t xml:space="preserve">Select the </t>
    </r>
    <r>
      <rPr>
        <b/>
        <sz val="14"/>
        <rFont val="Arial"/>
        <family val="2"/>
      </rPr>
      <t xml:space="preserve">columns or rows </t>
    </r>
    <r>
      <rPr>
        <sz val="14"/>
        <rFont val="Arial"/>
        <family val="2"/>
      </rPr>
      <t>of the items to group</t>
    </r>
  </si>
  <si>
    <t>Service Rep</t>
  </si>
  <si>
    <t>Current Year New Client Data</t>
  </si>
  <si>
    <t>Abigail</t>
  </si>
  <si>
    <t>Bell</t>
  </si>
  <si>
    <t>Lucas</t>
  </si>
  <si>
    <t>Grant</t>
  </si>
  <si>
    <t>Sophie</t>
  </si>
  <si>
    <t>Law</t>
  </si>
  <si>
    <t>Oliver</t>
  </si>
  <si>
    <t>Mitchell</t>
  </si>
  <si>
    <t>Isabel</t>
  </si>
  <si>
    <t>Reynolds</t>
  </si>
  <si>
    <t>Ethan</t>
  </si>
  <si>
    <t>Parks</t>
  </si>
  <si>
    <t>Ava</t>
  </si>
  <si>
    <t>Morget</t>
  </si>
  <si>
    <t>Elena</t>
  </si>
  <si>
    <t>Petra</t>
  </si>
  <si>
    <t>Dmitri</t>
  </si>
  <si>
    <t>Roman</t>
  </si>
  <si>
    <t>Roth</t>
  </si>
  <si>
    <t>BA</t>
  </si>
  <si>
    <t>Roll</t>
  </si>
  <si>
    <t>Trad</t>
  </si>
  <si>
    <t>Sam</t>
  </si>
  <si>
    <t>Account Type</t>
  </si>
  <si>
    <t>Opened</t>
  </si>
  <si>
    <r>
      <t xml:space="preserve">Key: Roth IRA = </t>
    </r>
    <r>
      <rPr>
        <b/>
        <sz val="8"/>
        <rFont val="Arial"/>
        <family val="2"/>
      </rPr>
      <t>Roth</t>
    </r>
    <r>
      <rPr>
        <sz val="8"/>
        <rFont val="Arial"/>
        <family val="2"/>
      </rPr>
      <t xml:space="preserve">, Brokerage Account = </t>
    </r>
    <r>
      <rPr>
        <b/>
        <sz val="8"/>
        <rFont val="Arial"/>
        <family val="2"/>
      </rPr>
      <t>BA</t>
    </r>
    <r>
      <rPr>
        <sz val="8"/>
        <rFont val="Arial"/>
        <family val="2"/>
      </rPr>
      <t xml:space="preserve">, Rollover IRA = </t>
    </r>
    <r>
      <rPr>
        <b/>
        <sz val="8"/>
        <rFont val="Arial"/>
        <family val="2"/>
      </rPr>
      <t>Roll</t>
    </r>
    <r>
      <rPr>
        <sz val="8"/>
        <rFont val="Arial"/>
        <family val="2"/>
      </rPr>
      <t xml:space="preserve">, Traditional IRA = </t>
    </r>
    <r>
      <rPr>
        <b/>
        <sz val="8"/>
        <rFont val="Arial"/>
        <family val="2"/>
      </rPr>
      <t>Trad</t>
    </r>
    <r>
      <rPr>
        <sz val="8"/>
        <rFont val="Arial"/>
        <family val="2"/>
      </rPr>
      <t xml:space="preserve">, Cash Management = </t>
    </r>
    <r>
      <rPr>
        <b/>
        <sz val="8"/>
        <rFont val="Arial"/>
        <family val="2"/>
      </rPr>
      <t>CM</t>
    </r>
  </si>
  <si>
    <t>↙️</t>
  </si>
  <si>
    <t>Notice the gray line added to leave empty space between the data title and data field names</t>
  </si>
  <si>
    <t>Add:</t>
  </si>
  <si>
    <t>Henry</t>
  </si>
  <si>
    <t>Carter</t>
  </si>
  <si>
    <t>Lily</t>
  </si>
  <si>
    <t>Hayes</t>
  </si>
  <si>
    <t>Noah</t>
  </si>
  <si>
    <t>Benton</t>
  </si>
  <si>
    <t>Remember to sort by the column for the subtotals</t>
  </si>
  <si>
    <t>LINE Sparkline</t>
  </si>
  <si>
    <t>COLUMN Sparkline</t>
  </si>
  <si>
    <t>WIN/LOSS Sparkline</t>
  </si>
  <si>
    <t>Jan/Apr</t>
  </si>
  <si>
    <t>Feb/May</t>
  </si>
  <si>
    <t>Mar/Jun</t>
  </si>
  <si>
    <r>
      <rPr>
        <sz val="14"/>
        <color theme="9" tint="-0.499984740745262"/>
        <rFont val="Univers Condensed Light"/>
        <family val="2"/>
      </rPr>
      <t>⬅️</t>
    </r>
    <r>
      <rPr>
        <sz val="14"/>
        <color theme="1"/>
        <rFont val="Univers Condensed Light"/>
        <family val="2"/>
      </rPr>
      <t xml:space="preserve"> Try a Line Sparkline</t>
    </r>
  </si>
  <si>
    <r>
      <rPr>
        <sz val="14"/>
        <color theme="9" tint="-0.499984740745262"/>
        <rFont val="Univers Condensed Light"/>
        <family val="2"/>
      </rPr>
      <t>⬅️</t>
    </r>
    <r>
      <rPr>
        <sz val="14"/>
        <color theme="1"/>
        <rFont val="Univers Condensed Light"/>
        <family val="2"/>
      </rPr>
      <t xml:space="preserve"> Try a Column Sparkline</t>
    </r>
  </si>
  <si>
    <r>
      <rPr>
        <sz val="14"/>
        <color theme="9" tint="-0.499984740745262"/>
        <rFont val="Univers Condensed Light"/>
        <family val="2"/>
      </rPr>
      <t>⬅️</t>
    </r>
    <r>
      <rPr>
        <sz val="14"/>
        <color theme="1"/>
        <rFont val="Univers Condensed Light"/>
        <family val="2"/>
      </rPr>
      <t xml:space="preserve"> Try a Win/Loss Sparkline</t>
    </r>
  </si>
  <si>
    <t>Days until Due</t>
  </si>
  <si>
    <t>5% or more Discount</t>
  </si>
  <si>
    <t>YES</t>
  </si>
  <si>
    <t>Approved by</t>
  </si>
  <si>
    <t>Rep Name</t>
  </si>
  <si>
    <t>Years of Service</t>
  </si>
  <si>
    <t>Office</t>
  </si>
  <si>
    <t>Product Line</t>
  </si>
  <si>
    <t>Jan '23 Sales</t>
  </si>
  <si>
    <t>Feb '23 Sales</t>
  </si>
  <si>
    <t>Mar '23 Sales</t>
  </si>
  <si>
    <t>Apr '23 Sales</t>
  </si>
  <si>
    <t>May '23 Sales</t>
  </si>
  <si>
    <t>Jun '23 Sales</t>
  </si>
  <si>
    <t>Jul '23 Sales</t>
  </si>
  <si>
    <t>Aug '23 Sales</t>
  </si>
  <si>
    <t>Sep '23 Sales</t>
  </si>
  <si>
    <t>Oct '23 Sales</t>
  </si>
  <si>
    <t>Nov '23 Sales</t>
  </si>
  <si>
    <t>Dec '23 Sales</t>
  </si>
  <si>
    <t>Aiden</t>
  </si>
  <si>
    <t>1-15</t>
  </si>
  <si>
    <t>Regional Office</t>
  </si>
  <si>
    <t>Red Line</t>
  </si>
  <si>
    <t>Satellite Office</t>
  </si>
  <si>
    <t>Blue Line</t>
  </si>
  <si>
    <t>Rodrigo</t>
  </si>
  <si>
    <t>16-30</t>
  </si>
  <si>
    <t>Liam</t>
  </si>
  <si>
    <t>Home Office</t>
  </si>
  <si>
    <t>Orange Line</t>
  </si>
  <si>
    <t>Peiola</t>
  </si>
  <si>
    <t>International</t>
  </si>
  <si>
    <t>Jack</t>
  </si>
  <si>
    <t>Nora</t>
  </si>
  <si>
    <t>Southern</t>
  </si>
  <si>
    <t>Ananya</t>
  </si>
  <si>
    <t>31+</t>
  </si>
  <si>
    <t>Nalu</t>
  </si>
  <si>
    <t>Kaelity</t>
  </si>
  <si>
    <t>Zara</t>
  </si>
  <si>
    <t>Corporate Headquarters</t>
  </si>
  <si>
    <t>Yellow Line</t>
  </si>
  <si>
    <t>Wyatt</t>
  </si>
  <si>
    <t>Liko</t>
  </si>
  <si>
    <t>Leo</t>
  </si>
  <si>
    <t>Penelope</t>
  </si>
  <si>
    <t>Brayden</t>
  </si>
  <si>
    <t>Caleb</t>
  </si>
  <si>
    <t>Emma</t>
  </si>
  <si>
    <t>Philipe</t>
  </si>
  <si>
    <t>Raj</t>
  </si>
  <si>
    <t>Quin</t>
  </si>
  <si>
    <t>Grace</t>
  </si>
  <si>
    <t>Winona</t>
  </si>
  <si>
    <t>Zoe</t>
  </si>
  <si>
    <t>Midwest</t>
  </si>
  <si>
    <t>Victoria</t>
  </si>
  <si>
    <t>Luke</t>
  </si>
  <si>
    <t>Antonio</t>
  </si>
  <si>
    <t>Lolani</t>
  </si>
  <si>
    <t>Logan</t>
  </si>
  <si>
    <t>Mason</t>
  </si>
  <si>
    <t>Tahoma</t>
  </si>
  <si>
    <t>Levi</t>
  </si>
  <si>
    <t>Manitou</t>
  </si>
  <si>
    <t>Sofia</t>
  </si>
  <si>
    <t>Jackson</t>
  </si>
  <si>
    <t>Mia</t>
  </si>
  <si>
    <t>Savannah</t>
  </si>
  <si>
    <t>Owen</t>
  </si>
  <si>
    <t>Santiago</t>
  </si>
  <si>
    <t>Chloe</t>
  </si>
  <si>
    <t>Leilani</t>
  </si>
  <si>
    <t>Ayita</t>
  </si>
  <si>
    <t>Samuel</t>
  </si>
  <si>
    <t>Maya</t>
  </si>
  <si>
    <t>Odina</t>
  </si>
  <si>
    <t>Azurino</t>
  </si>
  <si>
    <t>Layla</t>
  </si>
  <si>
    <t>Jayden</t>
  </si>
  <si>
    <t>Zoey</t>
  </si>
  <si>
    <t>Koa</t>
  </si>
  <si>
    <t>Isabella</t>
  </si>
  <si>
    <t>Ed</t>
  </si>
  <si>
    <t>Diego</t>
  </si>
  <si>
    <t>Meera</t>
  </si>
  <si>
    <t>Aria</t>
  </si>
  <si>
    <t>Lolilta</t>
  </si>
  <si>
    <t>Priya</t>
  </si>
  <si>
    <t>Kaya</t>
  </si>
  <si>
    <t>Frial</t>
  </si>
  <si>
    <t>Madison</t>
  </si>
  <si>
    <t>Luis</t>
  </si>
  <si>
    <t>Olivia</t>
  </si>
  <si>
    <t>Mahina</t>
  </si>
  <si>
    <t>Thaloina</t>
  </si>
  <si>
    <t>Xanthe</t>
  </si>
  <si>
    <t>Benjamin</t>
  </si>
  <si>
    <t>Mateo</t>
  </si>
  <si>
    <t>Sequoia</t>
  </si>
  <si>
    <t>Addison</t>
  </si>
  <si>
    <t>Scarlett</t>
  </si>
  <si>
    <t>Gabriel</t>
  </si>
  <si>
    <t>Jezell</t>
  </si>
  <si>
    <t>Elijah</t>
  </si>
  <si>
    <t>Hiroshi</t>
  </si>
  <si>
    <t>Sophia</t>
  </si>
  <si>
    <t>Zane</t>
  </si>
  <si>
    <t>Amelia</t>
  </si>
  <si>
    <t>Kae</t>
  </si>
  <si>
    <t>Lulu</t>
  </si>
  <si>
    <t>Alejandro</t>
  </si>
  <si>
    <t>Alexander</t>
  </si>
  <si>
    <t>Zeph</t>
  </si>
  <si>
    <t>Nakoda</t>
  </si>
  <si>
    <t>Malia</t>
  </si>
  <si>
    <t>Malik</t>
  </si>
  <si>
    <t>Harper</t>
  </si>
  <si>
    <t>Aiyana</t>
  </si>
  <si>
    <t>Takoda</t>
  </si>
  <si>
    <t>Ella</t>
  </si>
  <si>
    <t>Riley</t>
  </si>
  <si>
    <t>Data for Examples</t>
  </si>
  <si>
    <t>1st
Qtr</t>
  </si>
  <si>
    <t>APR</t>
  </si>
  <si>
    <t>MAY</t>
  </si>
  <si>
    <t>JUN</t>
  </si>
  <si>
    <t>JUL</t>
  </si>
  <si>
    <t>AUG</t>
  </si>
  <si>
    <t>SEP</t>
  </si>
  <si>
    <t>3rd
Qtr</t>
  </si>
  <si>
    <t>OCT</t>
  </si>
  <si>
    <t>NOV</t>
  </si>
  <si>
    <t>DEC</t>
  </si>
  <si>
    <t>4th
Qtr</t>
  </si>
  <si>
    <t>North</t>
  </si>
  <si>
    <t>South</t>
  </si>
  <si>
    <t>East</t>
  </si>
  <si>
    <t>West</t>
  </si>
  <si>
    <t>Northwest</t>
  </si>
  <si>
    <t>Southeast</t>
  </si>
  <si>
    <t>Northeast</t>
  </si>
  <si>
    <t>Southwest</t>
  </si>
  <si>
    <t>Territories</t>
  </si>
  <si>
    <t>Frank</t>
  </si>
  <si>
    <t>Hope</t>
  </si>
  <si>
    <t>String</t>
  </si>
  <si>
    <t>Montelp</t>
  </si>
  <si>
    <t>Lopez</t>
  </si>
  <si>
    <t>Brand</t>
  </si>
  <si>
    <t>Popijo</t>
  </si>
  <si>
    <t>Adams</t>
  </si>
  <si>
    <t>Pitrelo</t>
  </si>
  <si>
    <t>Thornfield</t>
  </si>
  <si>
    <t>Hawthorne</t>
  </si>
  <si>
    <t>Lockwood</t>
  </si>
  <si>
    <t>Pendleton</t>
  </si>
  <si>
    <t>Waverley</t>
  </si>
  <si>
    <t>Hartford</t>
  </si>
  <si>
    <t>Lang</t>
  </si>
  <si>
    <t>Harrington</t>
  </si>
  <si>
    <t>Whitfield</t>
  </si>
  <si>
    <t>Beaumont</t>
  </si>
  <si>
    <t>Channing</t>
  </si>
  <si>
    <t>Ainsworth</t>
  </si>
  <si>
    <t>Bannister</t>
  </si>
  <si>
    <t>Thistledown</t>
  </si>
  <si>
    <t>Harrowgate</t>
  </si>
  <si>
    <t>Wing</t>
  </si>
  <si>
    <t>Wintero</t>
  </si>
  <si>
    <t>Aiden-Thornfield-Eastern-Regional Office-Red Line</t>
  </si>
  <si>
    <t>Cam-Hawthorne-Eastern-Satellite Office-Blue Line</t>
  </si>
  <si>
    <t>Rodrigo-Frank-Western-Satellite Office-Blue Line</t>
  </si>
  <si>
    <t>Liam-Lockwood-Western-Home Office-Orange Line</t>
  </si>
  <si>
    <t>Peiola-Pendleton-International-Home Office-Orange Line</t>
  </si>
  <si>
    <t>Jack-Waverley-Western-Satellite Office-Blue Line</t>
  </si>
  <si>
    <t>Nora-Le-Southern-Satellite Office-Blue Line</t>
  </si>
  <si>
    <t>Ananya-Hope-International-Satellite Office-Blue Line</t>
  </si>
  <si>
    <t>Nalu-String-International-Satellite Office-Blue Line</t>
  </si>
  <si>
    <t>Kaelity-Montelp-Southern-Regional Office-Red Line</t>
  </si>
  <si>
    <t>Zara-Hartford-Northern-Corporate Headquarters-Yellow Line</t>
  </si>
  <si>
    <t>Wyatt-Wintero-Southern-Corporate Headquarters-Yellow Line</t>
  </si>
  <si>
    <t>Liko-Lang-International-Home Office-Orange Line</t>
  </si>
  <si>
    <t>Leo-Harrington-International-Regional Office-Red Line</t>
  </si>
  <si>
    <t>Penelope-Lopez-Western-Corporate Headquarters-Yellow Line</t>
  </si>
  <si>
    <t>Brayden-Whitfield-Eastern-Regional Office-Red Line</t>
  </si>
  <si>
    <t>Caleb-Wing-Western-Corporate Headquarters-Yellow Line</t>
  </si>
  <si>
    <t>Emma-Brand-International-Home Office-Orange Line</t>
  </si>
  <si>
    <t>Philipe-Beaumont-Northern-Corporate Headquarters-Yellow Line</t>
  </si>
  <si>
    <t>Raj-Popijo-Eastern-Satellite Office-Blue Line</t>
  </si>
  <si>
    <t>Quin-Channing-Northern-Satellite Office-Blue Line</t>
  </si>
  <si>
    <t>Grace-Ainsworth-Eastern-Corporate Headquarters-Yellow Line</t>
  </si>
  <si>
    <t>Winona-Adams-Eastern-Home Office-Orange Line</t>
  </si>
  <si>
    <t>Zoe-Pitrelo-Midwest-Corporate Headquarters-Yellow Line</t>
  </si>
  <si>
    <t>Victoria-Bannister-Eastern-Home Office-Orange Line</t>
  </si>
  <si>
    <t>Ethan-Thistledown-Eastern-Satellite Office-Blue Line</t>
  </si>
  <si>
    <t>Luke-Harrowgate-Eastern-Regional Office-Red Line</t>
  </si>
  <si>
    <t>This is the goal…</t>
  </si>
  <si>
    <t>Data Receive with - delimiters</t>
  </si>
  <si>
    <t>Let's fix this</t>
  </si>
  <si>
    <t>XLOOKUP</t>
  </si>
  <si>
    <t>Data Entry</t>
  </si>
  <si>
    <t>WORKDAY</t>
  </si>
  <si>
    <t>TEXT</t>
  </si>
  <si>
    <t>CONCAT-TEXT</t>
  </si>
  <si>
    <t>Filter</t>
  </si>
  <si>
    <t>Conditional Format</t>
  </si>
  <si>
    <t>Named Ranges</t>
  </si>
  <si>
    <t>Math Rules</t>
  </si>
  <si>
    <t>Group &amp; Outline</t>
  </si>
  <si>
    <t>Sum &amp; AutoSum</t>
  </si>
  <si>
    <t>Forms</t>
  </si>
  <si>
    <t>Subtotals</t>
  </si>
  <si>
    <t>Sparklines</t>
  </si>
  <si>
    <t>PivotTable</t>
  </si>
  <si>
    <t>Text to Column</t>
  </si>
  <si>
    <t>Macro</t>
  </si>
  <si>
    <r>
      <t>Contents</t>
    </r>
    <r>
      <rPr>
        <sz val="20"/>
        <color theme="1"/>
        <rFont val="Arial"/>
        <family val="2"/>
      </rPr>
      <t xml:space="preserve"> - click to advance to the named sheet</t>
    </r>
  </si>
  <si>
    <r>
      <t>The </t>
    </r>
    <r>
      <rPr>
        <b/>
        <sz val="14"/>
        <color rgb="FF111111"/>
        <rFont val="Arial"/>
        <family val="2"/>
      </rPr>
      <t>DSUM</t>
    </r>
    <r>
      <rPr>
        <sz val="14"/>
        <color rgb="FF111111"/>
        <rFont val="Arial"/>
        <family val="2"/>
      </rPr>
      <t> function allows you to calculate the sum of a specific field (column) within a database based on user-defined criteria</t>
    </r>
  </si>
  <si>
    <r>
      <t>Database</t>
    </r>
    <r>
      <rPr>
        <sz val="14"/>
        <color rgb="FF111111"/>
        <rFont val="Arial"/>
        <family val="2"/>
      </rPr>
      <t>: The range of cells that make up your list or database. It includes column labels and data rows.</t>
    </r>
  </si>
  <si>
    <r>
      <t>Field</t>
    </r>
    <r>
      <rPr>
        <sz val="14"/>
        <color rgb="FF111111"/>
        <rFont val="Arial"/>
        <family val="2"/>
      </rPr>
      <t>: Indicates which column you want to sum. You can specify the column label (enclosed in double quotation marks) or its position (1 for the first column, 2 for the second, and so on).</t>
    </r>
  </si>
  <si>
    <r>
      <t>Criteria</t>
    </r>
    <r>
      <rPr>
        <sz val="14"/>
        <color rgb="FF111111"/>
        <rFont val="Arial"/>
        <family val="2"/>
      </rPr>
      <t>: The range of cells containing the conditions you want to apply. It should include at least one column label and at least one cell below the column label where you specify a condition.</t>
    </r>
  </si>
  <si>
    <t>DSUM</t>
  </si>
  <si>
    <r>
      <t xml:space="preserve">The syntax for DSUM    </t>
    </r>
    <r>
      <rPr>
        <b/>
        <sz val="14"/>
        <color rgb="FF111111"/>
        <rFont val="Arial"/>
        <family val="2"/>
      </rPr>
      <t>=DSUM(database,field,criteria)</t>
    </r>
  </si>
  <si>
    <t>=DSUM(B2:H21,D2,J2:L5)</t>
  </si>
  <si>
    <r>
      <rPr>
        <sz val="14"/>
        <color theme="9" tint="-0.499984740745262"/>
        <rFont val="Univers Condensed Light"/>
        <family val="2"/>
      </rPr>
      <t>⬅️</t>
    </r>
    <r>
      <rPr>
        <sz val="14"/>
        <color theme="1"/>
        <rFont val="Univers Condensed Light"/>
        <family val="2"/>
      </rPr>
      <t xml:space="preserve"> Try it</t>
    </r>
  </si>
  <si>
    <t>&gt;400</t>
  </si>
  <si>
    <t>**</t>
  </si>
  <si>
    <t>The answer for the criteria above: $3,649</t>
  </si>
  <si>
    <r>
      <rPr>
        <sz val="14"/>
        <color theme="9" tint="-0.499984740745262"/>
        <rFont val="Univers Condensed Light"/>
        <family val="2"/>
      </rPr>
      <t>⬅️</t>
    </r>
    <r>
      <rPr>
        <sz val="14"/>
        <color theme="1"/>
        <rFont val="Univers Condensed Light"/>
        <family val="2"/>
      </rPr>
      <t xml:space="preserve"> Try it </t>
    </r>
  </si>
  <si>
    <t>⬇️  DSUM EXAMPLE</t>
  </si>
  <si>
    <r>
      <t xml:space="preserve">Write the criteria to sum profits over $400 for the Northern Division and $400 for the Eastern Division (matching lines indicated with </t>
    </r>
    <r>
      <rPr>
        <sz val="14"/>
        <color theme="9" tint="-0.499984740745262"/>
        <rFont val="Tahoma"/>
        <family val="2"/>
      </rPr>
      <t>**</t>
    </r>
    <r>
      <rPr>
        <sz val="14"/>
        <rFont val="Tahoma"/>
        <family val="2"/>
      </rPr>
      <t>)</t>
    </r>
  </si>
  <si>
    <r>
      <t xml:space="preserve">If the car's price is over $30,000 show </t>
    </r>
    <r>
      <rPr>
        <i/>
        <sz val="14"/>
        <rFont val="Arial"/>
        <family val="2"/>
      </rPr>
      <t>too expensive</t>
    </r>
  </si>
  <si>
    <t>IF Syntax</t>
  </si>
  <si>
    <r>
      <rPr>
        <b/>
        <sz val="14"/>
        <rFont val="Arial"/>
        <family val="2"/>
      </rPr>
      <t xml:space="preserve">Logical Test </t>
    </r>
    <r>
      <rPr>
        <sz val="14"/>
        <rFont val="Arial"/>
        <family val="2"/>
      </rPr>
      <t>= question to be answered</t>
    </r>
  </si>
  <si>
    <r>
      <rPr>
        <b/>
        <sz val="14"/>
        <rFont val="Arial"/>
        <family val="2"/>
      </rPr>
      <t>Value if True</t>
    </r>
    <r>
      <rPr>
        <sz val="14"/>
        <rFont val="Arial"/>
        <family val="2"/>
      </rPr>
      <t xml:space="preserve"> = what should happen if the answer to the logical test is true</t>
    </r>
  </si>
  <si>
    <r>
      <rPr>
        <b/>
        <sz val="14"/>
        <rFont val="Arial"/>
        <family val="2"/>
      </rPr>
      <t>Value if False</t>
    </r>
    <r>
      <rPr>
        <sz val="14"/>
        <rFont val="Arial"/>
        <family val="2"/>
      </rPr>
      <t xml:space="preserve"> = what should happen if the answer to the logical test is false</t>
    </r>
  </si>
  <si>
    <t>=IF(Logical Test, Value if True, Value if False)</t>
  </si>
  <si>
    <t>Interest Rate (rate)</t>
  </si>
  <si>
    <t># of Payments (nper)</t>
  </si>
  <si>
    <t>Loan Amount (pv)</t>
  </si>
  <si>
    <t>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</si>
</sst>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F800]dddd\,\ mmmm\ dd\,\ yyyy"/>
    <numFmt numFmtId="167" formatCode="[$-F400]h:mm:ss\ AM/PM"/>
    <numFmt numFmtId="168" formatCode="&quot;$&quot;#,##0.00;[Red]&quot;$&quot;#,##0.00"/>
    <numFmt numFmtId="169" formatCode="&quot;$&quot;#,##0.00"/>
  </numFmts>
  <fonts count="88">
    <font>
      <sz val="11"/>
      <color theme="1"/>
      <name val="Calibri"/>
      <family val="2"/>
      <scheme val="minor"/>
    </font>
    <font>
      <b/>
      <sz val="11"/>
      <color theme="1"/>
      <name val="Arial"/>
      <family val="2"/>
    </font>
    <font>
      <sz val="11"/>
      <color theme="1"/>
      <name val="Arial"/>
      <family val="2"/>
    </font>
    <font>
      <b/>
      <sz val="11"/>
      <color theme="1"/>
      <name val="Calibri"/>
      <family val="2"/>
      <scheme val="minor"/>
    </font>
    <font>
      <sz val="11"/>
      <color theme="1"/>
      <name val="Calibri"/>
      <family val="2"/>
      <scheme val="minor"/>
    </font>
    <font>
      <sz val="8"/>
      <name val="Arial Narrow"/>
      <family val="2"/>
    </font>
    <font>
      <sz val="14"/>
      <name val="Tahoma"/>
      <family val="2"/>
    </font>
    <font>
      <b/>
      <sz val="11"/>
      <color rgb="FF2F2F2F"/>
      <name val="Segoe UI"/>
      <family val="2"/>
    </font>
    <font>
      <sz val="11"/>
      <color rgb="FF2F2F2F"/>
      <name val="Segoe UI"/>
      <family val="2"/>
    </font>
    <font>
      <u/>
      <sz val="11"/>
      <color theme="10"/>
      <name val="Calibri"/>
      <family val="2"/>
      <scheme val="minor"/>
    </font>
    <font>
      <sz val="14"/>
      <color rgb="FF555555"/>
      <name val="Courier New"/>
      <family val="3"/>
    </font>
    <font>
      <sz val="10"/>
      <name val="Arial"/>
      <family val="2"/>
    </font>
    <font>
      <sz val="9"/>
      <name val="Arial"/>
      <family val="2"/>
    </font>
    <font>
      <sz val="9"/>
      <name val="Arial Narrow"/>
      <family val="2"/>
    </font>
    <font>
      <b/>
      <sz val="8"/>
      <color indexed="56"/>
      <name val="Arial Narrow"/>
      <family val="2"/>
    </font>
    <font>
      <sz val="8"/>
      <name val="Arial"/>
      <family val="2"/>
    </font>
    <font>
      <sz val="12"/>
      <name val="Arial"/>
      <family val="2"/>
    </font>
    <font>
      <b/>
      <i/>
      <sz val="12"/>
      <name val="Arial"/>
      <family val="2"/>
    </font>
    <font>
      <b/>
      <sz val="12"/>
      <name val="Arial"/>
      <family val="2"/>
    </font>
    <font>
      <sz val="12"/>
      <color theme="1"/>
      <name val="Calibri"/>
      <family val="2"/>
      <scheme val="minor"/>
    </font>
    <font>
      <sz val="10"/>
      <name val="Arial Narrow"/>
      <family val="2"/>
    </font>
    <font>
      <b/>
      <sz val="12"/>
      <name val="Arial Narrow"/>
      <family val="2"/>
    </font>
    <font>
      <b/>
      <sz val="10"/>
      <name val="Arial Narrow"/>
      <family val="2"/>
    </font>
    <font>
      <i/>
      <sz val="10"/>
      <name val="Arial Narrow"/>
      <family val="2"/>
    </font>
    <font>
      <sz val="14"/>
      <name val="Arial Narrow"/>
      <family val="2"/>
    </font>
    <font>
      <sz val="12"/>
      <name val="Tahoma"/>
      <family val="2"/>
    </font>
    <font>
      <sz val="11"/>
      <name val="Arial Narrow"/>
      <family val="2"/>
    </font>
    <font>
      <b/>
      <i/>
      <sz val="6"/>
      <color indexed="56"/>
      <name val="Arial Narrow"/>
      <family val="2"/>
    </font>
    <font>
      <sz val="14"/>
      <color theme="1"/>
      <name val="Calibri"/>
      <family val="2"/>
      <scheme val="minor"/>
    </font>
    <font>
      <b/>
      <i/>
      <sz val="10"/>
      <color indexed="56"/>
      <name val="Arial"/>
      <family val="2"/>
    </font>
    <font>
      <i/>
      <sz val="10"/>
      <name val="Arial"/>
      <family val="2"/>
    </font>
    <font>
      <b/>
      <sz val="14"/>
      <name val="Arial Narrow"/>
      <family val="2"/>
    </font>
    <font>
      <b/>
      <sz val="14"/>
      <name val="Tahoma"/>
      <family val="2"/>
    </font>
    <font>
      <sz val="14"/>
      <name val="Arial"/>
      <family val="2"/>
    </font>
    <font>
      <b/>
      <sz val="16"/>
      <color theme="1"/>
      <name val="Calibri"/>
      <family val="2"/>
      <scheme val="minor"/>
    </font>
    <font>
      <sz val="12"/>
      <name val="Arial Narrow"/>
      <family val="2"/>
    </font>
    <font>
      <b/>
      <i/>
      <sz val="14"/>
      <name val="Arial"/>
      <family val="2"/>
    </font>
    <font>
      <b/>
      <i/>
      <sz val="12"/>
      <color indexed="56"/>
      <name val="Arial Narrow"/>
      <family val="2"/>
    </font>
    <font>
      <b/>
      <sz val="18"/>
      <color theme="1"/>
      <name val="Calibri"/>
      <family val="2"/>
      <scheme val="minor"/>
    </font>
    <font>
      <sz val="14"/>
      <name val="Tahoma"/>
    </font>
    <font>
      <sz val="22"/>
      <color theme="1"/>
      <name val="Calibri"/>
      <family val="2"/>
      <scheme val="minor"/>
    </font>
    <font>
      <sz val="14"/>
      <color theme="1"/>
      <name val="Arial"/>
      <family val="2"/>
    </font>
    <font>
      <b/>
      <sz val="14"/>
      <color theme="1"/>
      <name val="Arial"/>
      <family val="2"/>
    </font>
    <font>
      <i/>
      <sz val="14"/>
      <color theme="1"/>
      <name val="Arial"/>
      <family val="2"/>
    </font>
    <font>
      <sz val="14"/>
      <color theme="1"/>
      <name val="Univers Condensed Light"/>
      <family val="2"/>
    </font>
    <font>
      <sz val="14"/>
      <color theme="9" tint="-0.499984740745262"/>
      <name val="Univers Condensed Light"/>
      <family val="2"/>
    </font>
    <font>
      <b/>
      <sz val="18"/>
      <color theme="1"/>
      <name val="Arial"/>
      <family val="2"/>
    </font>
    <font>
      <i/>
      <sz val="14"/>
      <color theme="0" tint="-0.249977111117893"/>
      <name val="Arial"/>
      <family val="2"/>
    </font>
    <font>
      <sz val="16"/>
      <color theme="1"/>
      <name val="Bahnschrift"/>
      <family val="2"/>
    </font>
    <font>
      <b/>
      <sz val="11"/>
      <color theme="8" tint="-0.249977111117893"/>
      <name val="Segoe UI"/>
      <family val="2"/>
    </font>
    <font>
      <sz val="11"/>
      <name val="Segoe UI"/>
      <family val="2"/>
    </font>
    <font>
      <b/>
      <sz val="14"/>
      <color rgb="FF2F2F2F"/>
      <name val="Arial"/>
      <family val="2"/>
    </font>
    <font>
      <b/>
      <sz val="14"/>
      <color rgb="FF2F2F2F"/>
      <name val="Aial"/>
    </font>
    <font>
      <sz val="14"/>
      <color rgb="FF2F2F2F"/>
      <name val="Aial"/>
    </font>
    <font>
      <sz val="14"/>
      <color theme="9" tint="-0.499984740745262"/>
      <name val="Arial"/>
      <family val="2"/>
    </font>
    <font>
      <sz val="12"/>
      <color theme="1"/>
      <name val="Arial Nova Cond Light"/>
      <family val="2"/>
    </font>
    <font>
      <b/>
      <i/>
      <sz val="14"/>
      <color theme="1"/>
      <name val="Arial"/>
      <family val="2"/>
    </font>
    <font>
      <b/>
      <sz val="14"/>
      <color theme="9" tint="-0.499984740745262"/>
      <name val="Arial"/>
      <family val="2"/>
    </font>
    <font>
      <sz val="8"/>
      <name val="Calibri"/>
      <family val="2"/>
      <scheme val="minor"/>
    </font>
    <font>
      <b/>
      <sz val="14"/>
      <name val="Arial"/>
      <family val="2"/>
    </font>
    <font>
      <b/>
      <sz val="16"/>
      <name val="Arial"/>
      <family val="2"/>
    </font>
    <font>
      <b/>
      <sz val="16"/>
      <color theme="9" tint="-0.499984740745262"/>
      <name val="Arial"/>
      <family val="2"/>
    </font>
    <font>
      <b/>
      <sz val="14"/>
      <color theme="1"/>
      <name val="Univers Condensed Light"/>
      <family val="2"/>
    </font>
    <font>
      <b/>
      <sz val="14"/>
      <name val="Univers Condensed Light"/>
      <family val="2"/>
    </font>
    <font>
      <sz val="14"/>
      <color rgb="FF111111"/>
      <name val="Arial"/>
      <family val="2"/>
    </font>
    <font>
      <b/>
      <sz val="14"/>
      <color rgb="FF111111"/>
      <name val="Arial"/>
      <family val="2"/>
    </font>
    <font>
      <b/>
      <sz val="14"/>
      <color rgb="FF0E0618"/>
      <name val="Arial"/>
      <family val="2"/>
    </font>
    <font>
      <sz val="14"/>
      <color theme="9" tint="-0.249977111117893"/>
      <name val="Univers Condensed Light"/>
      <family val="2"/>
    </font>
    <font>
      <b/>
      <sz val="20"/>
      <name val="Arial"/>
      <family val="2"/>
    </font>
    <font>
      <sz val="14"/>
      <name val="Arial."/>
    </font>
    <font>
      <b/>
      <sz val="14"/>
      <name val="Arial."/>
    </font>
    <font>
      <sz val="14"/>
      <color theme="1"/>
      <name val="Arial."/>
    </font>
    <font>
      <sz val="10"/>
      <name val="Arial."/>
    </font>
    <font>
      <b/>
      <sz val="14"/>
      <color theme="1"/>
      <name val="Arial."/>
    </font>
    <font>
      <b/>
      <sz val="14"/>
      <color theme="9" tint="-0.499984740745262"/>
      <name val="Arial."/>
    </font>
    <font>
      <b/>
      <sz val="20"/>
      <color theme="1"/>
      <name val="Arial"/>
      <family val="2"/>
    </font>
    <font>
      <b/>
      <sz val="16"/>
      <color theme="1"/>
      <name val="Arial"/>
      <family val="2"/>
    </font>
    <font>
      <b/>
      <sz val="16"/>
      <color theme="1" tint="0.499984740745262"/>
      <name val="Arial"/>
      <family val="2"/>
    </font>
    <font>
      <sz val="16"/>
      <color theme="1" tint="0.499984740745262"/>
      <name val="Arial"/>
      <family val="2"/>
    </font>
    <font>
      <b/>
      <sz val="8"/>
      <name val="Arial"/>
      <family val="2"/>
    </font>
    <font>
      <i/>
      <sz val="14"/>
      <name val="Arial"/>
      <family val="2"/>
    </font>
    <font>
      <b/>
      <sz val="14"/>
      <color indexed="56"/>
      <name val="Arial"/>
      <family val="2"/>
    </font>
    <font>
      <b/>
      <sz val="10"/>
      <color indexed="56"/>
      <name val="Arial"/>
      <family val="2"/>
    </font>
    <font>
      <b/>
      <sz val="9"/>
      <color indexed="56"/>
      <name val="Arial Narrow"/>
      <family val="2"/>
    </font>
    <font>
      <sz val="18"/>
      <color rgb="FF000000"/>
      <name val="Aptos"/>
      <family val="2"/>
    </font>
    <font>
      <sz val="20"/>
      <color theme="1"/>
      <name val="Arial"/>
      <family val="2"/>
    </font>
    <font>
      <u/>
      <sz val="16"/>
      <color theme="10"/>
      <name val="Arial"/>
      <family val="2"/>
    </font>
    <font>
      <sz val="14"/>
      <color theme="9" tint="-0.499984740745262"/>
      <name val="Tahoma"/>
      <family val="2"/>
    </font>
  </fonts>
  <fills count="28">
    <fill>
      <patternFill patternType="none"/>
    </fill>
    <fill>
      <patternFill patternType="gray125"/>
    </fill>
    <fill>
      <patternFill patternType="solid">
        <fgColor theme="9"/>
        <bgColor indexed="64"/>
      </patternFill>
    </fill>
    <fill>
      <patternFill patternType="solid">
        <fgColor indexed="4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41"/>
        <bgColor indexed="64"/>
      </patternFill>
    </fill>
    <fill>
      <patternFill patternType="solid">
        <fgColor theme="6" tint="0.59999389629810485"/>
        <bgColor indexed="64"/>
      </patternFill>
    </fill>
    <fill>
      <gradientFill degree="90">
        <stop position="0">
          <color theme="9"/>
        </stop>
        <stop position="0.5">
          <color theme="9" tint="0.40000610370189521"/>
        </stop>
        <stop position="1">
          <color theme="9"/>
        </stop>
      </gradientFill>
    </fill>
    <fill>
      <gradientFill degree="90">
        <stop position="0">
          <color theme="9" tint="-0.49803155613879818"/>
        </stop>
        <stop position="0.5">
          <color rgb="FF9FDD05"/>
        </stop>
        <stop position="1">
          <color theme="9" tint="-0.49803155613879818"/>
        </stop>
      </gradientFill>
    </fill>
    <fill>
      <gradientFill degree="90">
        <stop position="0">
          <color theme="9" tint="0.40000610370189521"/>
        </stop>
        <stop position="0.5">
          <color theme="9" tint="0.80001220740379042"/>
        </stop>
        <stop position="1">
          <color theme="9" tint="0.40000610370189521"/>
        </stop>
      </gradientFill>
    </fill>
    <fill>
      <patternFill patternType="solid">
        <fgColor theme="0"/>
        <bgColor indexed="64"/>
      </patternFill>
    </fill>
    <fill>
      <gradientFill degree="90">
        <stop position="0">
          <color theme="9" tint="-0.25098422193060094"/>
        </stop>
        <stop position="0.5">
          <color rgb="FFEAFEBE"/>
        </stop>
        <stop position="1">
          <color theme="9" tint="-0.25098422193060094"/>
        </stop>
      </gradientFill>
    </fill>
    <fill>
      <patternFill patternType="solid">
        <fgColor theme="0" tint="-0.249977111117893"/>
        <bgColor indexed="64"/>
      </patternFill>
    </fill>
    <fill>
      <gradientFill degree="90">
        <stop position="0">
          <color rgb="FFE6FDB0"/>
        </stop>
        <stop position="0.5">
          <color rgb="FFF7FEE7"/>
        </stop>
        <stop position="1">
          <color rgb="FFE6FDB0"/>
        </stop>
      </gradientFill>
    </fill>
    <fill>
      <gradientFill degree="90">
        <stop position="0">
          <color rgb="FFB3EBFF"/>
        </stop>
        <stop position="0.5">
          <color rgb="FFD5F4FF"/>
        </stop>
        <stop position="1">
          <color rgb="FFB3EBFF"/>
        </stop>
      </gradientFill>
    </fill>
    <fill>
      <gradientFill>
        <stop position="0">
          <color theme="1" tint="0.49803155613879818"/>
        </stop>
        <stop position="0.5">
          <color theme="0" tint="-0.25098422193060094"/>
        </stop>
        <stop position="1">
          <color theme="1" tint="0.49803155613879818"/>
        </stop>
      </gradientFill>
    </fill>
    <fill>
      <gradientFill degree="90">
        <stop position="0">
          <color rgb="FF81DEFF"/>
        </stop>
        <stop position="0.5">
          <color rgb="FFCDF2FF"/>
        </stop>
        <stop position="1">
          <color rgb="FF81DEFF"/>
        </stop>
      </gradientFill>
    </fill>
    <fill>
      <gradientFill degree="90">
        <stop position="0">
          <color theme="0" tint="-0.1490218817712943"/>
        </stop>
        <stop position="0.5">
          <color theme="0" tint="-5.0965910824915313E-2"/>
        </stop>
        <stop position="1">
          <color theme="0" tint="-0.1490218817712943"/>
        </stop>
      </gradientFill>
    </fill>
    <fill>
      <patternFill patternType="solid">
        <fgColor theme="0" tint="-0.499984740745262"/>
        <bgColor indexed="64"/>
      </patternFill>
    </fill>
    <fill>
      <patternFill patternType="solid">
        <fgColor theme="0" tint="-0.14999847407452621"/>
        <bgColor indexed="64"/>
      </patternFill>
    </fill>
    <fill>
      <gradientFill degree="90">
        <stop position="0">
          <color theme="1" tint="0.49803155613879818"/>
        </stop>
        <stop position="0.5">
          <color theme="0" tint="-0.1490218817712943"/>
        </stop>
        <stop position="1">
          <color theme="1" tint="0.49803155613879818"/>
        </stop>
      </gradientFill>
    </fill>
    <fill>
      <gradientFill degree="90">
        <stop position="0">
          <color theme="9" tint="0.59999389629810485"/>
        </stop>
        <stop position="0.5">
          <color theme="9" tint="0.80001220740379042"/>
        </stop>
        <stop position="1">
          <color theme="9" tint="0.59999389629810485"/>
        </stop>
      </gradientFill>
    </fill>
    <fill>
      <gradientFill degree="90">
        <stop position="0">
          <color rgb="FFD5F4FF"/>
        </stop>
        <stop position="0.5">
          <color rgb="FFE5F8FF"/>
        </stop>
        <stop position="1">
          <color rgb="FFD5F4FF"/>
        </stop>
      </gradientFill>
    </fill>
    <fill>
      <gradientFill degree="90">
        <stop position="0">
          <color rgb="FFDEFD99"/>
        </stop>
        <stop position="0.5">
          <color theme="9" tint="0.80001220740379042"/>
        </stop>
        <stop position="1">
          <color rgb="FFDEFD99"/>
        </stop>
      </gradientFill>
    </fill>
    <fill>
      <gradientFill degree="90">
        <stop position="0">
          <color theme="0" tint="-0.25098422193060094"/>
        </stop>
        <stop position="0.5">
          <color theme="0" tint="-5.0965910824915313E-2"/>
        </stop>
        <stop position="1">
          <color theme="0" tint="-0.25098422193060094"/>
        </stop>
      </gradientFill>
    </fill>
    <fill>
      <patternFill patternType="solid">
        <fgColor rgb="FFFFFFCC"/>
        <bgColor indexed="64"/>
      </patternFill>
    </fill>
  </fills>
  <borders count="222">
    <border>
      <left/>
      <right/>
      <top/>
      <bottom/>
      <diagonal/>
    </border>
    <border>
      <left/>
      <right/>
      <top style="thin">
        <color indexed="64"/>
      </top>
      <bottom style="hair">
        <color indexed="64"/>
      </bottom>
      <diagonal/>
    </border>
    <border>
      <left/>
      <right/>
      <top style="hair">
        <color indexed="64"/>
      </top>
      <bottom style="hair">
        <color indexed="64"/>
      </bottom>
      <diagonal/>
    </border>
    <border>
      <left/>
      <right/>
      <top style="medium">
        <color indexed="64"/>
      </top>
      <bottom style="thin">
        <color indexed="64"/>
      </bottom>
      <diagonal/>
    </border>
    <border>
      <left/>
      <right/>
      <top/>
      <bottom style="medium">
        <color indexed="64"/>
      </bottom>
      <diagonal/>
    </border>
    <border>
      <left/>
      <right/>
      <top style="hair">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dotted">
        <color indexed="64"/>
      </left>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dotted">
        <color indexed="64"/>
      </left>
      <right/>
      <top style="hair">
        <color indexed="64"/>
      </top>
      <bottom style="medium">
        <color indexed="64"/>
      </bottom>
      <diagonal/>
    </border>
    <border>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hair">
        <color theme="0" tint="-0.499984740745262"/>
      </right>
      <top style="medium">
        <color indexed="64"/>
      </top>
      <bottom style="medium">
        <color indexed="64"/>
      </bottom>
      <diagonal/>
    </border>
    <border>
      <left/>
      <right/>
      <top style="thin">
        <color theme="9" tint="-0.499984740745262"/>
      </top>
      <bottom/>
      <diagonal/>
    </border>
    <border>
      <left/>
      <right/>
      <top style="thin">
        <color theme="9" tint="-0.499984740745262"/>
      </top>
      <bottom style="thin">
        <color theme="9" tint="-0.499984740745262"/>
      </bottom>
      <diagonal/>
    </border>
    <border>
      <left/>
      <right/>
      <top/>
      <bottom style="medium">
        <color theme="9" tint="-0.499984740745262"/>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medium">
        <color indexed="64"/>
      </top>
      <bottom/>
      <diagonal/>
    </border>
    <border>
      <left style="medium">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style="medium">
        <color theme="9" tint="-0.499984740745262"/>
      </left>
      <right style="thin">
        <color theme="9" tint="-0.499984740745262"/>
      </right>
      <top/>
      <bottom style="thin">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style="medium">
        <color theme="9" tint="-0.499984740745262"/>
      </right>
      <top/>
      <bottom style="thin">
        <color theme="9" tint="-0.499984740745262"/>
      </bottom>
      <diagonal/>
    </border>
    <border>
      <left style="medium">
        <color theme="9" tint="-0.499984740745262"/>
      </left>
      <right style="thin">
        <color theme="9" tint="-0.499984740745262"/>
      </right>
      <top style="medium">
        <color theme="9" tint="-0.499984740745262"/>
      </top>
      <bottom style="medium">
        <color theme="9" tint="-0.499984740745262"/>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thin">
        <color theme="9" tint="-0.499984740745262"/>
      </left>
      <right style="medium">
        <color theme="9" tint="-0.499984740745262"/>
      </right>
      <top style="medium">
        <color theme="9" tint="-0.499984740745262"/>
      </top>
      <bottom style="medium">
        <color theme="9" tint="-0.499984740745262"/>
      </bottom>
      <diagonal/>
    </border>
    <border>
      <left/>
      <right/>
      <top style="medium">
        <color indexed="64"/>
      </top>
      <bottom style="thin">
        <color theme="9" tint="-0.499984740745262"/>
      </bottom>
      <diagonal/>
    </border>
    <border>
      <left style="thin">
        <color theme="9" tint="0.59996337778862885"/>
      </left>
      <right style="thin">
        <color theme="9" tint="0.59996337778862885"/>
      </right>
      <top style="thin">
        <color theme="9" tint="-0.499984740745262"/>
      </top>
      <bottom style="thin">
        <color theme="9" tint="-0.499984740745262"/>
      </bottom>
      <diagonal/>
    </border>
    <border>
      <left/>
      <right/>
      <top/>
      <bottom style="thin">
        <color theme="9" tint="-0.499984740745262"/>
      </bottom>
      <diagonal/>
    </border>
    <border>
      <left/>
      <right/>
      <top style="thin">
        <color theme="9" tint="-0.499984740745262"/>
      </top>
      <bottom style="medium">
        <color theme="1" tint="0.499984740745262"/>
      </bottom>
      <diagonal/>
    </border>
    <border>
      <left/>
      <right style="thin">
        <color theme="0" tint="-0.24994659260841701"/>
      </right>
      <top/>
      <bottom style="thin">
        <color theme="9" tint="-0.499984740745262"/>
      </bottom>
      <diagonal/>
    </border>
    <border>
      <left style="thin">
        <color theme="0" tint="-0.24994659260841701"/>
      </left>
      <right style="thin">
        <color theme="0" tint="-0.24994659260841701"/>
      </right>
      <top/>
      <bottom style="thin">
        <color theme="9" tint="-0.499984740745262"/>
      </bottom>
      <diagonal/>
    </border>
    <border>
      <left/>
      <right style="thin">
        <color theme="0" tint="-0.24994659260841701"/>
      </right>
      <top style="thin">
        <color theme="9" tint="-0.499984740745262"/>
      </top>
      <bottom style="thin">
        <color theme="9" tint="-0.499984740745262"/>
      </bottom>
      <diagonal/>
    </border>
    <border>
      <left style="thin">
        <color theme="0" tint="-0.24994659260841701"/>
      </left>
      <right style="thin">
        <color theme="0" tint="-0.24994659260841701"/>
      </right>
      <top style="thin">
        <color theme="9" tint="-0.499984740745262"/>
      </top>
      <bottom style="thin">
        <color theme="9" tint="-0.499984740745262"/>
      </bottom>
      <diagonal/>
    </border>
    <border>
      <left/>
      <right style="thin">
        <color theme="0" tint="-0.24994659260841701"/>
      </right>
      <top style="thin">
        <color theme="9" tint="-0.499984740745262"/>
      </top>
      <bottom style="medium">
        <color theme="1" tint="0.499984740745262"/>
      </bottom>
      <diagonal/>
    </border>
    <border>
      <left style="thin">
        <color theme="0" tint="-0.24994659260841701"/>
      </left>
      <right style="thin">
        <color theme="0" tint="-0.24994659260841701"/>
      </right>
      <top style="thin">
        <color theme="9" tint="-0.499984740745262"/>
      </top>
      <bottom style="medium">
        <color theme="1" tint="0.499984740745262"/>
      </bottom>
      <diagonal/>
    </border>
    <border>
      <left/>
      <right style="thin">
        <color theme="0" tint="-0.24994659260841701"/>
      </right>
      <top style="medium">
        <color theme="1" tint="0.499984740745262"/>
      </top>
      <bottom/>
      <diagonal/>
    </border>
    <border>
      <left style="medium">
        <color indexed="64"/>
      </left>
      <right style="medium">
        <color theme="0" tint="-4.9989318521683403E-2"/>
      </right>
      <top style="medium">
        <color indexed="64"/>
      </top>
      <bottom style="medium">
        <color indexed="64"/>
      </bottom>
      <diagonal/>
    </border>
    <border>
      <left style="medium">
        <color theme="0" tint="-4.9989318521683403E-2"/>
      </left>
      <right style="medium">
        <color theme="0" tint="-4.9989318521683403E-2"/>
      </right>
      <top style="medium">
        <color indexed="64"/>
      </top>
      <bottom style="medium">
        <color indexed="64"/>
      </bottom>
      <diagonal/>
    </border>
    <border>
      <left style="medium">
        <color theme="0" tint="-4.9989318521683403E-2"/>
      </left>
      <right style="medium">
        <color indexed="64"/>
      </right>
      <top style="medium">
        <color indexed="64"/>
      </top>
      <bottom style="medium">
        <color indexed="64"/>
      </bottom>
      <diagonal/>
    </border>
    <border>
      <left style="medium">
        <color indexed="64"/>
      </left>
      <right style="medium">
        <color theme="0" tint="-4.9989318521683403E-2"/>
      </right>
      <top style="medium">
        <color indexed="64"/>
      </top>
      <bottom style="hair">
        <color indexed="64"/>
      </bottom>
      <diagonal/>
    </border>
    <border>
      <left style="medium">
        <color theme="0" tint="-4.9989318521683403E-2"/>
      </left>
      <right style="medium">
        <color theme="0" tint="-4.9989318521683403E-2"/>
      </right>
      <top style="medium">
        <color indexed="64"/>
      </top>
      <bottom style="hair">
        <color indexed="64"/>
      </bottom>
      <diagonal/>
    </border>
    <border>
      <left style="medium">
        <color theme="0" tint="-4.9989318521683403E-2"/>
      </left>
      <right style="medium">
        <color indexed="64"/>
      </right>
      <top style="medium">
        <color indexed="64"/>
      </top>
      <bottom style="hair">
        <color indexed="64"/>
      </bottom>
      <diagonal/>
    </border>
    <border>
      <left style="medium">
        <color indexed="64"/>
      </left>
      <right style="medium">
        <color theme="0" tint="-4.9989318521683403E-2"/>
      </right>
      <top style="hair">
        <color indexed="64"/>
      </top>
      <bottom style="hair">
        <color indexed="64"/>
      </bottom>
      <diagonal/>
    </border>
    <border>
      <left style="medium">
        <color theme="0" tint="-4.9989318521683403E-2"/>
      </left>
      <right style="medium">
        <color theme="0" tint="-4.9989318521683403E-2"/>
      </right>
      <top style="hair">
        <color indexed="64"/>
      </top>
      <bottom style="hair">
        <color indexed="64"/>
      </bottom>
      <diagonal/>
    </border>
    <border>
      <left style="medium">
        <color theme="0" tint="-4.9989318521683403E-2"/>
      </left>
      <right style="medium">
        <color indexed="64"/>
      </right>
      <top style="hair">
        <color indexed="64"/>
      </top>
      <bottom style="hair">
        <color indexed="64"/>
      </bottom>
      <diagonal/>
    </border>
    <border>
      <left style="medium">
        <color indexed="64"/>
      </left>
      <right style="medium">
        <color theme="0" tint="-4.9989318521683403E-2"/>
      </right>
      <top style="hair">
        <color indexed="64"/>
      </top>
      <bottom style="medium">
        <color indexed="64"/>
      </bottom>
      <diagonal/>
    </border>
    <border>
      <left style="medium">
        <color theme="0" tint="-4.9989318521683403E-2"/>
      </left>
      <right style="medium">
        <color theme="0" tint="-4.9989318521683403E-2"/>
      </right>
      <top style="hair">
        <color indexed="64"/>
      </top>
      <bottom style="medium">
        <color indexed="64"/>
      </bottom>
      <diagonal/>
    </border>
    <border>
      <left style="medium">
        <color theme="0" tint="-4.9989318521683403E-2"/>
      </left>
      <right style="medium">
        <color indexed="64"/>
      </right>
      <top style="hair">
        <color indexed="64"/>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right/>
      <top style="thin">
        <color theme="0" tint="-0.24994659260841701"/>
      </top>
      <bottom style="thin">
        <color theme="0" tint="-0.24994659260841701"/>
      </bottom>
      <diagonal/>
    </border>
    <border>
      <left style="thin">
        <color theme="9" tint="-0.499984740745262"/>
      </left>
      <right style="medium">
        <color indexed="64"/>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499984740745262"/>
      </left>
      <right style="medium">
        <color indexed="64"/>
      </right>
      <top style="thin">
        <color theme="9" tint="-0.499984740745262"/>
      </top>
      <bottom style="thin">
        <color indexed="64"/>
      </bottom>
      <diagonal/>
    </border>
    <border>
      <left/>
      <right style="thin">
        <color theme="9" tint="-0.499984740745262"/>
      </right>
      <top style="thin">
        <color theme="9" tint="-0.499984740745262"/>
      </top>
      <bottom style="thin">
        <color theme="9" tint="-0.499984740745262"/>
      </bottom>
      <diagonal/>
    </border>
    <border>
      <left/>
      <right style="thin">
        <color theme="9" tint="-0.499984740745262"/>
      </right>
      <top style="thin">
        <color theme="9" tint="-0.499984740745262"/>
      </top>
      <bottom style="thin">
        <color indexed="64"/>
      </bottom>
      <diagonal/>
    </border>
    <border>
      <left/>
      <right style="thin">
        <color theme="9" tint="-0.499984740745262"/>
      </right>
      <top/>
      <bottom style="thin">
        <color theme="9" tint="-0.499984740745262"/>
      </bottom>
      <diagonal/>
    </border>
    <border>
      <left style="thin">
        <color theme="9" tint="-0.499984740745262"/>
      </left>
      <right style="medium">
        <color indexed="64"/>
      </right>
      <top/>
      <bottom style="thin">
        <color theme="9" tint="-0.499984740745262"/>
      </bottom>
      <diagonal/>
    </border>
    <border>
      <left/>
      <right style="thin">
        <color theme="9" tint="-0.499984740745262"/>
      </right>
      <top style="medium">
        <color indexed="64"/>
      </top>
      <bottom style="thin">
        <color theme="1" tint="0.499984740745262"/>
      </bottom>
      <diagonal/>
    </border>
    <border>
      <left style="thin">
        <color theme="9" tint="-0.499984740745262"/>
      </left>
      <right style="thin">
        <color theme="9" tint="-0.499984740745262"/>
      </right>
      <top style="medium">
        <color indexed="64"/>
      </top>
      <bottom style="thin">
        <color theme="1" tint="0.499984740745262"/>
      </bottom>
      <diagonal/>
    </border>
    <border>
      <left style="thin">
        <color theme="9" tint="-0.499984740745262"/>
      </left>
      <right style="medium">
        <color indexed="64"/>
      </right>
      <top style="medium">
        <color indexed="64"/>
      </top>
      <bottom style="thin">
        <color theme="1" tint="0.499984740745262"/>
      </bottom>
      <diagonal/>
    </border>
    <border>
      <left style="medium">
        <color indexed="64"/>
      </left>
      <right style="thin">
        <color theme="0" tint="-0.34998626667073579"/>
      </right>
      <top style="medium">
        <color indexed="64"/>
      </top>
      <bottom style="thin">
        <color theme="1" tint="0.499984740745262"/>
      </bottom>
      <diagonal/>
    </border>
    <border>
      <left style="medium">
        <color indexed="64"/>
      </left>
      <right style="thin">
        <color theme="0" tint="-0.34998626667073579"/>
      </right>
      <top/>
      <bottom style="thin">
        <color theme="9" tint="-0.499984740745262"/>
      </bottom>
      <diagonal/>
    </border>
    <border>
      <left style="medium">
        <color indexed="64"/>
      </left>
      <right style="thin">
        <color theme="0" tint="-0.34998626667073579"/>
      </right>
      <top style="thin">
        <color theme="9" tint="-0.499984740745262"/>
      </top>
      <bottom style="thin">
        <color theme="9" tint="-0.499984740745262"/>
      </bottom>
      <diagonal/>
    </border>
    <border>
      <left style="medium">
        <color indexed="64"/>
      </left>
      <right style="thin">
        <color theme="0" tint="-0.34998626667073579"/>
      </right>
      <top style="thin">
        <color theme="9" tint="-0.499984740745262"/>
      </top>
      <bottom style="thin">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9" tint="-0.499984740745262"/>
      </right>
      <top style="thin">
        <color indexed="64"/>
      </top>
      <bottom style="medium">
        <color indexed="64"/>
      </bottom>
      <diagonal/>
    </border>
    <border>
      <left style="thin">
        <color theme="9" tint="-0.499984740745262"/>
      </left>
      <right style="thin">
        <color theme="9" tint="-0.499984740745262"/>
      </right>
      <top style="thin">
        <color indexed="64"/>
      </top>
      <bottom style="medium">
        <color indexed="64"/>
      </bottom>
      <diagonal/>
    </border>
    <border>
      <left style="thin">
        <color theme="9" tint="-0.499984740745262"/>
      </left>
      <right style="medium">
        <color indexed="64"/>
      </right>
      <top style="thin">
        <color indexed="64"/>
      </top>
      <bottom style="medium">
        <color indexed="64"/>
      </bottom>
      <diagonal/>
    </border>
    <border>
      <left style="medium">
        <color indexed="64"/>
      </left>
      <right/>
      <top/>
      <bottom style="thin">
        <color theme="1" tint="0.499984740745262"/>
      </bottom>
      <diagonal/>
    </border>
    <border>
      <left style="thin">
        <color indexed="64"/>
      </left>
      <right style="dotted">
        <color indexed="64"/>
      </right>
      <top/>
      <bottom style="thin">
        <color theme="1" tint="0.499984740745262"/>
      </bottom>
      <diagonal/>
    </border>
    <border>
      <left style="dotted">
        <color indexed="64"/>
      </left>
      <right style="dotted">
        <color indexed="64"/>
      </right>
      <top/>
      <bottom style="thin">
        <color theme="1" tint="0.499984740745262"/>
      </bottom>
      <diagonal/>
    </border>
    <border>
      <left/>
      <right style="dotted">
        <color indexed="64"/>
      </right>
      <top/>
      <bottom style="thin">
        <color theme="1" tint="0.499984740745262"/>
      </bottom>
      <diagonal/>
    </border>
    <border>
      <left style="dotted">
        <color indexed="64"/>
      </left>
      <right/>
      <top/>
      <bottom style="thin">
        <color theme="1" tint="0.499984740745262"/>
      </bottom>
      <diagonal/>
    </border>
    <border>
      <left style="thin">
        <color indexed="64"/>
      </left>
      <right style="dotted">
        <color indexed="64"/>
      </right>
      <top style="medium">
        <color indexed="64"/>
      </top>
      <bottom style="thin">
        <color theme="1" tint="0.499984740745262"/>
      </bottom>
      <diagonal/>
    </border>
    <border>
      <left style="dotted">
        <color indexed="64"/>
      </left>
      <right style="dotted">
        <color indexed="64"/>
      </right>
      <top style="medium">
        <color indexed="64"/>
      </top>
      <bottom style="thin">
        <color theme="1" tint="0.499984740745262"/>
      </bottom>
      <diagonal/>
    </border>
    <border>
      <left/>
      <right style="dotted">
        <color indexed="64"/>
      </right>
      <top style="medium">
        <color indexed="64"/>
      </top>
      <bottom style="thin">
        <color theme="1" tint="0.499984740745262"/>
      </bottom>
      <diagonal/>
    </border>
    <border>
      <left style="dotted">
        <color indexed="64"/>
      </left>
      <right/>
      <top style="medium">
        <color indexed="64"/>
      </top>
      <bottom style="thin">
        <color theme="1" tint="0.499984740745262"/>
      </bottom>
      <diagonal/>
    </border>
    <border>
      <left style="thin">
        <color indexed="64"/>
      </left>
      <right style="dotted">
        <color indexed="64"/>
      </right>
      <top style="dotted">
        <color indexed="64"/>
      </top>
      <bottom style="thin">
        <color theme="1" tint="0.499984740745262"/>
      </bottom>
      <diagonal/>
    </border>
    <border>
      <left style="dotted">
        <color indexed="64"/>
      </left>
      <right style="dotted">
        <color indexed="64"/>
      </right>
      <top style="dotted">
        <color indexed="64"/>
      </top>
      <bottom style="thin">
        <color theme="1" tint="0.499984740745262"/>
      </bottom>
      <diagonal/>
    </border>
    <border>
      <left/>
      <right style="dotted">
        <color indexed="64"/>
      </right>
      <top style="dotted">
        <color indexed="64"/>
      </top>
      <bottom style="thin">
        <color theme="1" tint="0.499984740745262"/>
      </bottom>
      <diagonal/>
    </border>
    <border>
      <left style="dotted">
        <color indexed="64"/>
      </left>
      <right/>
      <top style="dotted">
        <color indexed="64"/>
      </top>
      <bottom style="thin">
        <color theme="1" tint="0.499984740745262"/>
      </bottom>
      <diagonal/>
    </border>
    <border>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medium">
        <color indexed="64"/>
      </left>
      <right/>
      <top style="thin">
        <color theme="1" tint="0.499984740745262"/>
      </top>
      <bottom style="medium">
        <color theme="9" tint="-0.499984740745262"/>
      </bottom>
      <diagonal/>
    </border>
    <border>
      <left style="thin">
        <color indexed="64"/>
      </left>
      <right style="dotted">
        <color indexed="64"/>
      </right>
      <top style="thin">
        <color theme="1" tint="0.499984740745262"/>
      </top>
      <bottom style="medium">
        <color theme="9" tint="-0.499984740745262"/>
      </bottom>
      <diagonal/>
    </border>
    <border>
      <left style="dotted">
        <color indexed="64"/>
      </left>
      <right style="dotted">
        <color indexed="64"/>
      </right>
      <top style="thin">
        <color theme="1" tint="0.499984740745262"/>
      </top>
      <bottom style="medium">
        <color theme="9" tint="-0.499984740745262"/>
      </bottom>
      <diagonal/>
    </border>
    <border>
      <left/>
      <right style="dotted">
        <color indexed="64"/>
      </right>
      <top style="thin">
        <color theme="1" tint="0.499984740745262"/>
      </top>
      <bottom style="medium">
        <color theme="9" tint="-0.499984740745262"/>
      </bottom>
      <diagonal/>
    </border>
    <border>
      <left style="dotted">
        <color indexed="64"/>
      </left>
      <right/>
      <top style="thin">
        <color theme="1" tint="0.499984740745262"/>
      </top>
      <bottom style="medium">
        <color theme="9" tint="-0.499984740745262"/>
      </bottom>
      <diagonal/>
    </border>
    <border>
      <left style="medium">
        <color theme="9" tint="-0.499984740745262"/>
      </left>
      <right style="medium">
        <color theme="9" tint="-0.499984740745262"/>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theme="1" tint="0.499984740745262"/>
      </bottom>
      <diagonal/>
    </border>
    <border>
      <left/>
      <right style="medium">
        <color indexed="64"/>
      </right>
      <top style="thin">
        <color theme="1" tint="0.499984740745262"/>
      </top>
      <bottom style="medium">
        <color theme="9" tint="-0.499984740745262"/>
      </bottom>
      <diagonal/>
    </border>
    <border>
      <left/>
      <right style="medium">
        <color indexed="64"/>
      </right>
      <top style="medium">
        <color indexed="64"/>
      </top>
      <bottom style="thin">
        <color theme="1" tint="0.499984740745262"/>
      </bottom>
      <diagonal/>
    </border>
    <border>
      <left style="medium">
        <color theme="9" tint="-0.499984740745262"/>
      </left>
      <right style="medium">
        <color theme="9" tint="-0.499984740745262"/>
      </right>
      <top/>
      <bottom style="thin">
        <color theme="1" tint="0.499984740745262"/>
      </bottom>
      <diagonal/>
    </border>
    <border>
      <left style="medium">
        <color theme="9" tint="-0.499984740745262"/>
      </left>
      <right style="medium">
        <color theme="9" tint="-0.499984740745262"/>
      </right>
      <top style="thin">
        <color theme="1" tint="0.499984740745262"/>
      </top>
      <bottom style="medium">
        <color theme="9" tint="-0.499984740745262"/>
      </bottom>
      <diagonal/>
    </border>
    <border>
      <left style="medium">
        <color theme="9" tint="-0.499984740745262"/>
      </left>
      <right style="medium">
        <color theme="9" tint="-0.499984740745262"/>
      </right>
      <top/>
      <bottom style="medium">
        <color indexed="64"/>
      </bottom>
      <diagonal/>
    </border>
    <border>
      <left style="medium">
        <color theme="9" tint="-0.499984740745262"/>
      </left>
      <right style="medium">
        <color theme="9" tint="-0.499984740745262"/>
      </right>
      <top style="medium">
        <color indexed="64"/>
      </top>
      <bottom style="thin">
        <color theme="1" tint="0.499984740745262"/>
      </bottom>
      <diagonal/>
    </border>
    <border>
      <left style="medium">
        <color theme="9" tint="-0.499984740745262"/>
      </left>
      <right style="medium">
        <color theme="9" tint="-0.499984740745262"/>
      </right>
      <top style="dotted">
        <color indexed="64"/>
      </top>
      <bottom style="thin">
        <color theme="1" tint="0.499984740745262"/>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thin">
        <color theme="1" tint="0.499984740745262"/>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1" tint="0.499984740745262"/>
      </right>
      <top style="thin">
        <color theme="1" tint="0.499984740745262"/>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tint="0.499984740745262"/>
      </right>
      <top style="thin">
        <color theme="0" tint="-0.24994659260841701"/>
      </top>
      <bottom style="thin">
        <color theme="0" tint="-0.24994659260841701"/>
      </bottom>
      <diagonal/>
    </border>
    <border>
      <left style="thin">
        <color theme="1" tint="0.499984740745262"/>
      </left>
      <right style="thin">
        <color theme="0" tint="-0.24994659260841701"/>
      </right>
      <top style="thin">
        <color theme="0" tint="-0.24994659260841701"/>
      </top>
      <bottom style="thin">
        <color theme="1" tint="0.499984740745262"/>
      </bottom>
      <diagonal/>
    </border>
    <border>
      <left style="thin">
        <color theme="0" tint="-0.24994659260841701"/>
      </left>
      <right style="thin">
        <color theme="0" tint="-0.24994659260841701"/>
      </right>
      <top style="thin">
        <color theme="0" tint="-0.24994659260841701"/>
      </top>
      <bottom style="thin">
        <color theme="1" tint="0.499984740745262"/>
      </bottom>
      <diagonal/>
    </border>
    <border>
      <left style="thin">
        <color theme="0" tint="-0.24994659260841701"/>
      </left>
      <right style="thin">
        <color theme="1" tint="0.499984740745262"/>
      </right>
      <top style="thin">
        <color theme="0" tint="-0.24994659260841701"/>
      </top>
      <bottom style="thin">
        <color theme="1" tint="0.499984740745262"/>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medium">
        <color indexed="64"/>
      </left>
      <right style="medium">
        <color indexed="64"/>
      </right>
      <top style="thin">
        <color theme="9" tint="-0.499984740745262"/>
      </top>
      <bottom/>
      <diagonal/>
    </border>
    <border>
      <left/>
      <right style="hair">
        <color theme="0" tint="-0.499984740745262"/>
      </right>
      <top style="medium">
        <color indexed="64"/>
      </top>
      <bottom style="medium">
        <color indexed="64"/>
      </bottom>
      <diagonal/>
    </border>
    <border>
      <left style="hair">
        <color theme="0" tint="-0.499984740745262"/>
      </left>
      <right style="medium">
        <color indexed="64"/>
      </right>
      <top style="medium">
        <color indexed="64"/>
      </top>
      <bottom style="medium">
        <color indexed="64"/>
      </bottom>
      <diagonal/>
    </border>
    <border>
      <left style="medium">
        <color indexed="64"/>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indexed="64"/>
      </right>
      <top style="medium">
        <color theme="0" tint="-0.24994659260841701"/>
      </top>
      <bottom style="medium">
        <color theme="0" tint="-0.24994659260841701"/>
      </bottom>
      <diagonal/>
    </border>
    <border>
      <left style="medium">
        <color indexed="64"/>
      </left>
      <right style="medium">
        <color theme="0" tint="-0.24994659260841701"/>
      </right>
      <top style="medium">
        <color theme="0" tint="-0.24994659260841701"/>
      </top>
      <bottom style="medium">
        <color indexed="64"/>
      </bottom>
      <diagonal/>
    </border>
    <border>
      <left style="medium">
        <color theme="0" tint="-0.24994659260841701"/>
      </left>
      <right style="medium">
        <color theme="0" tint="-0.24994659260841701"/>
      </right>
      <top style="medium">
        <color theme="0" tint="-0.24994659260841701"/>
      </top>
      <bottom style="medium">
        <color indexed="64"/>
      </bottom>
      <diagonal/>
    </border>
    <border>
      <left style="medium">
        <color theme="0" tint="-0.24994659260841701"/>
      </left>
      <right style="medium">
        <color indexed="64"/>
      </right>
      <top style="medium">
        <color theme="0" tint="-0.24994659260841701"/>
      </top>
      <bottom style="medium">
        <color indexed="64"/>
      </bottom>
      <diagonal/>
    </border>
    <border>
      <left style="medium">
        <color indexed="64"/>
      </left>
      <right style="medium">
        <color theme="0" tint="-0.24994659260841701"/>
      </right>
      <top/>
      <bottom style="medium">
        <color theme="0" tint="-0.24994659260841701"/>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style="medium">
        <color indexed="64"/>
      </right>
      <top/>
      <bottom style="medium">
        <color theme="0" tint="-0.24994659260841701"/>
      </bottom>
      <diagonal/>
    </border>
    <border>
      <left style="medium">
        <color indexed="64"/>
      </left>
      <right style="medium">
        <color theme="0" tint="-0.24994659260841701"/>
      </right>
      <top style="medium">
        <color indexed="64"/>
      </top>
      <bottom style="medium">
        <color indexed="64"/>
      </bottom>
      <diagonal/>
    </border>
    <border>
      <left style="medium">
        <color theme="0" tint="-0.24994659260841701"/>
      </left>
      <right style="medium">
        <color theme="0" tint="-0.24994659260841701"/>
      </right>
      <top style="medium">
        <color indexed="64"/>
      </top>
      <bottom style="medium">
        <color indexed="64"/>
      </bottom>
      <diagonal/>
    </border>
    <border>
      <left style="medium">
        <color theme="0" tint="-0.24994659260841701"/>
      </left>
      <right style="medium">
        <color indexed="64"/>
      </right>
      <top style="medium">
        <color indexed="64"/>
      </top>
      <bottom style="medium">
        <color indexed="64"/>
      </bottom>
      <diagonal/>
    </border>
  </borders>
  <cellStyleXfs count="13">
    <xf numFmtId="0" fontId="0" fillId="0" borderId="0"/>
    <xf numFmtId="43" fontId="4" fillId="0" borderId="0" applyFont="0" applyFill="0" applyBorder="0" applyAlignment="0" applyProtection="0"/>
    <xf numFmtId="0" fontId="9" fillId="0" borderId="0" applyNumberFormat="0" applyFill="0" applyBorder="0" applyAlignment="0" applyProtection="0"/>
    <xf numFmtId="0" fontId="11"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39" fillId="0" borderId="0"/>
    <xf numFmtId="0" fontId="40" fillId="0" borderId="0"/>
    <xf numFmtId="43" fontId="19" fillId="0" borderId="0" applyFont="0" applyFill="0" applyBorder="0" applyAlignment="0" applyProtection="0"/>
    <xf numFmtId="43" fontId="39" fillId="0" borderId="0" applyFont="0" applyFill="0" applyBorder="0" applyAlignment="0" applyProtection="0"/>
    <xf numFmtId="44" fontId="4" fillId="0" borderId="0" applyFont="0" applyFill="0" applyBorder="0" applyAlignment="0" applyProtection="0"/>
  </cellStyleXfs>
  <cellXfs count="624">
    <xf numFmtId="0" fontId="0" fillId="0" borderId="0" xfId="0"/>
    <xf numFmtId="0" fontId="0" fillId="0" borderId="0" xfId="0" applyAlignment="1">
      <alignment wrapText="1"/>
    </xf>
    <xf numFmtId="0" fontId="3" fillId="0" borderId="0" xfId="0" applyFont="1" applyAlignment="1">
      <alignment horizontal="center" vertical="center"/>
    </xf>
    <xf numFmtId="0" fontId="0" fillId="0" borderId="0" xfId="0" applyAlignment="1">
      <alignment vertical="center" wrapText="1"/>
    </xf>
    <xf numFmtId="0" fontId="10" fillId="0" borderId="0" xfId="0" quotePrefix="1" applyFont="1"/>
    <xf numFmtId="0" fontId="0" fillId="0" borderId="0" xfId="0" applyAlignment="1">
      <alignment vertical="center"/>
    </xf>
    <xf numFmtId="0" fontId="11" fillId="0" borderId="0" xfId="3"/>
    <xf numFmtId="0" fontId="6" fillId="0" borderId="0" xfId="5"/>
    <xf numFmtId="0" fontId="11" fillId="0" borderId="0" xfId="3" applyAlignment="1">
      <alignment horizontal="center"/>
    </xf>
    <xf numFmtId="0" fontId="11" fillId="0" borderId="0" xfId="3" applyAlignment="1">
      <alignment vertical="center"/>
    </xf>
    <xf numFmtId="0" fontId="11" fillId="0" borderId="0" xfId="3" applyAlignment="1">
      <alignment horizontal="center" vertical="center"/>
    </xf>
    <xf numFmtId="0" fontId="11" fillId="0" borderId="0" xfId="5" applyFont="1" applyAlignment="1">
      <alignment vertical="center"/>
    </xf>
    <xf numFmtId="0" fontId="13" fillId="0" borderId="0" xfId="5" applyFont="1" applyAlignment="1">
      <alignment vertical="center"/>
    </xf>
    <xf numFmtId="0" fontId="6" fillId="0" borderId="0" xfId="5" applyAlignment="1">
      <alignment vertical="center"/>
    </xf>
    <xf numFmtId="3" fontId="11" fillId="0" borderId="0" xfId="3" applyNumberFormat="1" applyAlignment="1">
      <alignment horizontal="center" vertical="center"/>
    </xf>
    <xf numFmtId="3" fontId="11" fillId="0" borderId="0" xfId="3" applyNumberFormat="1" applyAlignment="1">
      <alignment vertical="center"/>
    </xf>
    <xf numFmtId="0" fontId="11" fillId="0" borderId="0" xfId="3" applyAlignment="1">
      <alignment vertical="center" wrapText="1"/>
    </xf>
    <xf numFmtId="0" fontId="11" fillId="0" borderId="0" xfId="5" applyFont="1" applyAlignment="1">
      <alignment vertical="center" wrapText="1"/>
    </xf>
    <xf numFmtId="0" fontId="6" fillId="0" borderId="0" xfId="5" applyAlignment="1">
      <alignment vertical="center" wrapText="1"/>
    </xf>
    <xf numFmtId="0" fontId="14" fillId="0" borderId="0" xfId="3" applyFont="1" applyAlignment="1">
      <alignment horizontal="center" vertical="center" wrapText="1"/>
    </xf>
    <xf numFmtId="0" fontId="21" fillId="0" borderId="0" xfId="5" applyFont="1"/>
    <xf numFmtId="0" fontId="20" fillId="0" borderId="0" xfId="5" applyFont="1"/>
    <xf numFmtId="0" fontId="20" fillId="0" borderId="0" xfId="5" applyFont="1" applyAlignment="1">
      <alignment horizontal="center"/>
    </xf>
    <xf numFmtId="0" fontId="23" fillId="0" borderId="29" xfId="5" applyFont="1" applyBorder="1" applyAlignment="1">
      <alignment horizontal="center"/>
    </xf>
    <xf numFmtId="0" fontId="23" fillId="0" borderId="30" xfId="5" applyFont="1" applyBorder="1" applyAlignment="1">
      <alignment horizontal="center"/>
    </xf>
    <xf numFmtId="0" fontId="23" fillId="0" borderId="31" xfId="5" applyFont="1" applyBorder="1" applyAlignment="1">
      <alignment horizontal="center"/>
    </xf>
    <xf numFmtId="0" fontId="24" fillId="0" borderId="0" xfId="5" applyFont="1"/>
    <xf numFmtId="0" fontId="23" fillId="0" borderId="33" xfId="5" applyFont="1" applyBorder="1" applyAlignment="1">
      <alignment horizontal="right"/>
    </xf>
    <xf numFmtId="0" fontId="23" fillId="0" borderId="37" xfId="5" applyFont="1" applyBorder="1" applyAlignment="1">
      <alignment horizontal="right"/>
    </xf>
    <xf numFmtId="0" fontId="23" fillId="0" borderId="38" xfId="5" applyFont="1" applyBorder="1" applyAlignment="1">
      <alignment horizontal="right"/>
    </xf>
    <xf numFmtId="0" fontId="22" fillId="0" borderId="32" xfId="5" applyFont="1" applyBorder="1" applyAlignment="1">
      <alignment horizontal="right"/>
    </xf>
    <xf numFmtId="0" fontId="26" fillId="0" borderId="0" xfId="5" applyFont="1"/>
    <xf numFmtId="0" fontId="22" fillId="0" borderId="18" xfId="5" applyFont="1" applyBorder="1" applyAlignment="1">
      <alignment horizontal="centerContinuous" vertical="center"/>
    </xf>
    <xf numFmtId="0" fontId="23" fillId="0" borderId="18" xfId="5" applyFont="1" applyBorder="1" applyAlignment="1">
      <alignment horizontal="centerContinuous" vertical="center"/>
    </xf>
    <xf numFmtId="165" fontId="20" fillId="0" borderId="34" xfId="6" applyNumberFormat="1" applyFont="1" applyFill="1" applyBorder="1" applyAlignment="1">
      <alignment horizontal="center" vertical="center"/>
    </xf>
    <xf numFmtId="165" fontId="20" fillId="0" borderId="35" xfId="6" applyNumberFormat="1" applyFont="1" applyFill="1" applyBorder="1" applyAlignment="1">
      <alignment horizontal="center" vertical="center"/>
    </xf>
    <xf numFmtId="165" fontId="20" fillId="0" borderId="36" xfId="6" applyNumberFormat="1" applyFont="1" applyFill="1" applyBorder="1" applyAlignment="1">
      <alignment horizontal="center" vertical="center"/>
    </xf>
    <xf numFmtId="165" fontId="20" fillId="0" borderId="8" xfId="6" applyNumberFormat="1" applyFont="1" applyFill="1" applyBorder="1" applyAlignment="1">
      <alignment horizontal="center" vertical="center"/>
    </xf>
    <xf numFmtId="165" fontId="20" fillId="0" borderId="9" xfId="6" applyNumberFormat="1" applyFont="1" applyFill="1" applyBorder="1" applyAlignment="1">
      <alignment horizontal="center" vertical="center"/>
    </xf>
    <xf numFmtId="165" fontId="20" fillId="0" borderId="10" xfId="6" applyNumberFormat="1" applyFont="1" applyFill="1" applyBorder="1" applyAlignment="1">
      <alignment horizontal="center" vertical="center"/>
    </xf>
    <xf numFmtId="165" fontId="20" fillId="0" borderId="39" xfId="6" applyNumberFormat="1" applyFont="1" applyFill="1" applyBorder="1" applyAlignment="1">
      <alignment horizontal="center" vertical="center"/>
    </xf>
    <xf numFmtId="165" fontId="20" fillId="0" borderId="40" xfId="6" applyNumberFormat="1" applyFont="1" applyFill="1" applyBorder="1" applyAlignment="1">
      <alignment horizontal="center" vertical="center"/>
    </xf>
    <xf numFmtId="165" fontId="20" fillId="0" borderId="41" xfId="6" applyNumberFormat="1" applyFont="1" applyFill="1" applyBorder="1" applyAlignment="1">
      <alignment horizontal="center" vertical="center"/>
    </xf>
    <xf numFmtId="165" fontId="22" fillId="0" borderId="28" xfId="6" applyNumberFormat="1" applyFont="1" applyFill="1" applyBorder="1" applyAlignment="1">
      <alignment horizontal="center" vertical="center"/>
    </xf>
    <xf numFmtId="0" fontId="5" fillId="0" borderId="0" xfId="3" applyFont="1" applyAlignment="1">
      <alignment horizontal="center"/>
    </xf>
    <xf numFmtId="0" fontId="5" fillId="0" borderId="0" xfId="3" applyFont="1"/>
    <xf numFmtId="3" fontId="5" fillId="0" borderId="0" xfId="3" applyNumberFormat="1" applyFont="1" applyAlignment="1">
      <alignment horizontal="center"/>
    </xf>
    <xf numFmtId="164" fontId="5" fillId="0" borderId="0" xfId="6" applyNumberFormat="1" applyFont="1"/>
    <xf numFmtId="0" fontId="27" fillId="0" borderId="56" xfId="3" applyFont="1" applyBorder="1" applyAlignment="1">
      <alignment horizontal="center" vertical="center" wrapText="1"/>
    </xf>
    <xf numFmtId="0" fontId="27" fillId="0" borderId="26" xfId="3" applyFont="1" applyBorder="1" applyAlignment="1">
      <alignment horizontal="center" vertical="center" wrapText="1"/>
    </xf>
    <xf numFmtId="164" fontId="27" fillId="0" borderId="27" xfId="6" applyNumberFormat="1" applyFont="1" applyBorder="1" applyAlignment="1">
      <alignment horizontal="center" vertical="center" wrapText="1"/>
    </xf>
    <xf numFmtId="0" fontId="28" fillId="0" borderId="0" xfId="0" applyFont="1"/>
    <xf numFmtId="0" fontId="3" fillId="0" borderId="19" xfId="0" applyFont="1" applyBorder="1" applyAlignment="1">
      <alignment horizontal="center" vertical="center"/>
    </xf>
    <xf numFmtId="0" fontId="3" fillId="0" borderId="3" xfId="0" applyFont="1" applyBorder="1" applyAlignment="1">
      <alignment horizontal="center" vertical="center"/>
    </xf>
    <xf numFmtId="0" fontId="3" fillId="0" borderId="20" xfId="0" applyFont="1" applyBorder="1" applyAlignment="1">
      <alignment horizontal="left" vertical="center"/>
    </xf>
    <xf numFmtId="0" fontId="0" fillId="0" borderId="57" xfId="0" applyBorder="1"/>
    <xf numFmtId="0" fontId="0" fillId="0" borderId="58" xfId="0" applyBorder="1"/>
    <xf numFmtId="0" fontId="0" fillId="0" borderId="47" xfId="0" applyBorder="1"/>
    <xf numFmtId="0" fontId="0" fillId="0" borderId="48" xfId="0" applyBorder="1"/>
    <xf numFmtId="0" fontId="0" fillId="0" borderId="50" xfId="0" applyBorder="1"/>
    <xf numFmtId="0" fontId="0" fillId="0" borderId="51" xfId="0" applyBorder="1"/>
    <xf numFmtId="0" fontId="0" fillId="0" borderId="59" xfId="0" applyBorder="1"/>
    <xf numFmtId="0" fontId="0" fillId="0" borderId="49" xfId="0" applyBorder="1"/>
    <xf numFmtId="0" fontId="0" fillId="0" borderId="52" xfId="0" applyBorder="1"/>
    <xf numFmtId="0" fontId="29" fillId="0" borderId="0" xfId="3" applyFont="1" applyAlignment="1">
      <alignment horizontal="center" vertical="center" wrapText="1"/>
    </xf>
    <xf numFmtId="0" fontId="30" fillId="0" borderId="0" xfId="3" applyFont="1" applyAlignment="1">
      <alignment horizontal="center" vertical="center" wrapText="1"/>
    </xf>
    <xf numFmtId="0" fontId="32" fillId="0" borderId="0" xfId="5" applyFont="1"/>
    <xf numFmtId="0" fontId="25" fillId="0" borderId="0" xfId="5" applyFont="1"/>
    <xf numFmtId="0" fontId="33" fillId="0" borderId="0" xfId="5" applyFont="1"/>
    <xf numFmtId="0" fontId="37" fillId="0" borderId="18" xfId="3" applyFont="1" applyBorder="1" applyAlignment="1">
      <alignment horizontal="center" vertical="center" wrapText="1"/>
    </xf>
    <xf numFmtId="164" fontId="37" fillId="0" borderId="18" xfId="6" applyNumberFormat="1" applyFont="1" applyBorder="1" applyAlignment="1">
      <alignment horizontal="center" vertical="center" wrapText="1"/>
    </xf>
    <xf numFmtId="0" fontId="35" fillId="0" borderId="0" xfId="3" applyFont="1" applyAlignment="1">
      <alignment horizontal="center"/>
    </xf>
    <xf numFmtId="0" fontId="35" fillId="0" borderId="0" xfId="3" applyFont="1"/>
    <xf numFmtId="3" fontId="35" fillId="0" borderId="0" xfId="3" applyNumberFormat="1" applyFont="1" applyAlignment="1">
      <alignment horizontal="center"/>
    </xf>
    <xf numFmtId="164" fontId="35" fillId="0" borderId="0" xfId="6" applyNumberFormat="1" applyFont="1"/>
    <xf numFmtId="0" fontId="6" fillId="0" borderId="0" xfId="5" applyAlignment="1">
      <alignment horizontal="left"/>
    </xf>
    <xf numFmtId="0" fontId="38" fillId="0" borderId="0" xfId="0" applyFont="1"/>
    <xf numFmtId="0" fontId="39" fillId="0" borderId="0" xfId="8"/>
    <xf numFmtId="0" fontId="6" fillId="0" borderId="0" xfId="8" applyFont="1"/>
    <xf numFmtId="0" fontId="41" fillId="0" borderId="0" xfId="0" applyFont="1"/>
    <xf numFmtId="0" fontId="41" fillId="0" borderId="0" xfId="0" applyFont="1" applyAlignment="1">
      <alignment vertical="center"/>
    </xf>
    <xf numFmtId="0" fontId="38" fillId="9" borderId="0" xfId="0" applyFont="1" applyFill="1" applyAlignment="1">
      <alignment horizontal="centerContinuous" vertical="center" wrapText="1"/>
    </xf>
    <xf numFmtId="0" fontId="44" fillId="0" borderId="0" xfId="0" applyFont="1" applyAlignment="1">
      <alignment horizontal="left" vertical="center" wrapText="1" indent="1"/>
    </xf>
    <xf numFmtId="0" fontId="42" fillId="0" borderId="86" xfId="0" applyFont="1" applyBorder="1" applyAlignment="1">
      <alignment horizontal="right" vertical="center"/>
    </xf>
    <xf numFmtId="0" fontId="42" fillId="0" borderId="85" xfId="0" applyFont="1" applyBorder="1" applyAlignment="1">
      <alignment horizontal="right" vertical="center"/>
    </xf>
    <xf numFmtId="0" fontId="41" fillId="0" borderId="0" xfId="0" applyFont="1" applyAlignment="1">
      <alignment horizontal="left" vertical="center" indent="1"/>
    </xf>
    <xf numFmtId="166" fontId="41" fillId="0" borderId="86" xfId="0" applyNumberFormat="1" applyFont="1" applyBorder="1" applyAlignment="1">
      <alignment horizontal="left" vertical="center" indent="1"/>
    </xf>
    <xf numFmtId="0" fontId="41" fillId="0" borderId="86" xfId="0" applyFont="1" applyBorder="1" applyAlignment="1">
      <alignment horizontal="left" vertical="center" indent="1"/>
    </xf>
    <xf numFmtId="166" fontId="41" fillId="0" borderId="85" xfId="0" applyNumberFormat="1" applyFont="1" applyBorder="1" applyAlignment="1">
      <alignment horizontal="left" vertical="center" indent="1"/>
    </xf>
    <xf numFmtId="0" fontId="42" fillId="0" borderId="0" xfId="0" quotePrefix="1" applyFont="1" applyAlignment="1">
      <alignment vertical="center"/>
    </xf>
    <xf numFmtId="0" fontId="43" fillId="0" borderId="0" xfId="0" applyFont="1" applyAlignment="1">
      <alignment vertical="center"/>
    </xf>
    <xf numFmtId="0" fontId="41" fillId="0" borderId="87" xfId="0" applyFont="1" applyBorder="1" applyAlignment="1">
      <alignment vertical="center"/>
    </xf>
    <xf numFmtId="166" fontId="41" fillId="0" borderId="87" xfId="0" applyNumberFormat="1" applyFont="1" applyBorder="1" applyAlignment="1">
      <alignment horizontal="centerContinuous" vertical="center"/>
    </xf>
    <xf numFmtId="166" fontId="41" fillId="0" borderId="87" xfId="0" applyNumberFormat="1" applyFont="1" applyBorder="1" applyAlignment="1">
      <alignment horizontal="centerContinuous" vertical="center" wrapText="1"/>
    </xf>
    <xf numFmtId="166" fontId="41" fillId="0" borderId="87" xfId="0" applyNumberFormat="1" applyFont="1" applyBorder="1" applyAlignment="1">
      <alignment horizontal="left" vertical="top" indent="1"/>
    </xf>
    <xf numFmtId="166" fontId="42" fillId="0" borderId="0" xfId="0" quotePrefix="1" applyNumberFormat="1" applyFont="1" applyAlignment="1">
      <alignment horizontal="left" vertical="center" indent="3"/>
    </xf>
    <xf numFmtId="0" fontId="46" fillId="10" borderId="0" xfId="0" applyFont="1" applyFill="1" applyAlignment="1">
      <alignment vertical="center" wrapText="1"/>
    </xf>
    <xf numFmtId="0" fontId="41" fillId="0" borderId="87" xfId="0" quotePrefix="1" applyFont="1" applyBorder="1" applyAlignment="1">
      <alignment horizontal="centerContinuous" vertical="top" wrapText="1"/>
    </xf>
    <xf numFmtId="0" fontId="43" fillId="0" borderId="0" xfId="0" applyFont="1"/>
    <xf numFmtId="0" fontId="47" fillId="0" borderId="0" xfId="0" applyFont="1" applyAlignment="1">
      <alignment vertical="center"/>
    </xf>
    <xf numFmtId="166" fontId="42" fillId="11" borderId="88" xfId="0" applyNumberFormat="1" applyFont="1" applyFill="1" applyBorder="1" applyAlignment="1">
      <alignment vertical="center"/>
    </xf>
    <xf numFmtId="0" fontId="42" fillId="11" borderId="88" xfId="0" applyFont="1" applyFill="1" applyBorder="1" applyAlignment="1">
      <alignment horizontal="center" vertical="center"/>
    </xf>
    <xf numFmtId="0" fontId="45" fillId="0" borderId="0" xfId="0" applyFont="1" applyAlignment="1">
      <alignment horizontal="left" vertical="center" wrapText="1" indent="1"/>
    </xf>
    <xf numFmtId="0" fontId="1" fillId="0" borderId="19" xfId="0" applyFont="1" applyBorder="1" applyAlignment="1">
      <alignment horizontal="center" vertical="center"/>
    </xf>
    <xf numFmtId="0" fontId="1" fillId="0" borderId="3" xfId="0" applyFont="1" applyBorder="1" applyAlignment="1">
      <alignment horizontal="center" vertical="center"/>
    </xf>
    <xf numFmtId="0" fontId="1" fillId="0" borderId="20"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41" fillId="0" borderId="59" xfId="0" applyFont="1" applyBorder="1" applyAlignment="1">
      <alignment horizontal="center" vertical="center"/>
    </xf>
    <xf numFmtId="0" fontId="2" fillId="0" borderId="47" xfId="0" applyFont="1" applyBorder="1" applyAlignment="1">
      <alignment horizontal="center" vertical="center"/>
    </xf>
    <xf numFmtId="0" fontId="2" fillId="0" borderId="48" xfId="0" applyFont="1" applyBorder="1" applyAlignment="1">
      <alignment horizontal="center" vertical="center"/>
    </xf>
    <xf numFmtId="0" fontId="41" fillId="0" borderId="49" xfId="0" applyFont="1" applyBorder="1" applyAlignment="1">
      <alignment horizontal="center"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41" fillId="0" borderId="52" xfId="0" applyFont="1" applyBorder="1" applyAlignment="1">
      <alignment horizontal="center" vertical="center"/>
    </xf>
    <xf numFmtId="0" fontId="44" fillId="0" borderId="0" xfId="0" applyFont="1" applyAlignment="1">
      <alignment horizontal="left" vertical="center" indent="1"/>
    </xf>
    <xf numFmtId="0" fontId="48" fillId="0" borderId="89" xfId="0" applyFont="1" applyBorder="1" applyAlignment="1">
      <alignment horizontal="left" indent="1"/>
    </xf>
    <xf numFmtId="0" fontId="41" fillId="0" borderId="89" xfId="0" applyFont="1" applyBorder="1"/>
    <xf numFmtId="0" fontId="7" fillId="0" borderId="0" xfId="0" applyFont="1" applyAlignment="1">
      <alignment vertical="center" wrapText="1"/>
    </xf>
    <xf numFmtId="0" fontId="0" fillId="0" borderId="0" xfId="0" applyAlignment="1">
      <alignment horizontal="center"/>
    </xf>
    <xf numFmtId="0" fontId="7" fillId="0" borderId="0" xfId="0" applyFont="1" applyAlignment="1">
      <alignment horizontal="centerContinuous" vertical="center" wrapText="1"/>
    </xf>
    <xf numFmtId="0" fontId="0" fillId="0" borderId="90" xfId="0" applyBorder="1" applyAlignment="1">
      <alignment vertical="center"/>
    </xf>
    <xf numFmtId="0" fontId="44" fillId="0" borderId="0" xfId="0" applyFont="1" applyAlignment="1">
      <alignment horizontal="left" vertical="center"/>
    </xf>
    <xf numFmtId="0" fontId="0" fillId="0" borderId="4" xfId="0" applyBorder="1" applyAlignment="1">
      <alignment vertical="center"/>
    </xf>
    <xf numFmtId="0" fontId="41" fillId="0" borderId="0" xfId="0" quotePrefix="1" applyFont="1"/>
    <xf numFmtId="0" fontId="41" fillId="0" borderId="90" xfId="0" applyFont="1" applyBorder="1" applyAlignment="1">
      <alignment vertical="center"/>
    </xf>
    <xf numFmtId="0" fontId="41" fillId="0" borderId="4" xfId="0" applyFont="1" applyBorder="1" applyAlignment="1">
      <alignment vertical="center"/>
    </xf>
    <xf numFmtId="0" fontId="41" fillId="0" borderId="102" xfId="0" applyFont="1" applyBorder="1"/>
    <xf numFmtId="0" fontId="41" fillId="0" borderId="102" xfId="0" quotePrefix="1" applyFont="1" applyBorder="1"/>
    <xf numFmtId="0" fontId="41" fillId="0" borderId="86" xfId="0" applyFont="1" applyBorder="1"/>
    <xf numFmtId="0" fontId="42" fillId="0" borderId="4" xfId="0" quotePrefix="1" applyFont="1" applyBorder="1" applyAlignment="1">
      <alignment horizontal="left" vertical="center"/>
    </xf>
    <xf numFmtId="0" fontId="3" fillId="0" borderId="4" xfId="0" quotePrefix="1" applyFont="1" applyBorder="1" applyAlignment="1">
      <alignment horizontal="left" vertical="center"/>
    </xf>
    <xf numFmtId="0" fontId="46" fillId="10" borderId="0" xfId="0" applyFont="1" applyFill="1" applyAlignment="1">
      <alignment vertical="center"/>
    </xf>
    <xf numFmtId="0" fontId="41" fillId="0" borderId="86" xfId="0" quotePrefix="1" applyFont="1" applyBorder="1" applyAlignment="1">
      <alignment vertical="center"/>
    </xf>
    <xf numFmtId="0" fontId="0" fillId="0" borderId="86" xfId="0" applyBorder="1" applyAlignment="1">
      <alignment vertical="center"/>
    </xf>
    <xf numFmtId="0" fontId="42" fillId="0" borderId="86" xfId="0" quotePrefix="1" applyFont="1" applyBorder="1" applyAlignment="1">
      <alignment vertical="center"/>
    </xf>
    <xf numFmtId="0" fontId="44" fillId="0" borderId="86" xfId="0" applyFont="1" applyBorder="1" applyAlignment="1">
      <alignment horizontal="left" vertical="center"/>
    </xf>
    <xf numFmtId="0" fontId="42" fillId="11" borderId="103" xfId="0" applyFont="1" applyFill="1" applyBorder="1" applyAlignment="1">
      <alignment vertical="center"/>
    </xf>
    <xf numFmtId="0" fontId="7" fillId="0" borderId="0" xfId="0" applyFont="1" applyAlignment="1">
      <alignment horizontal="left" vertical="center"/>
    </xf>
    <xf numFmtId="0" fontId="42" fillId="0" borderId="99"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1" fillId="0" borderId="96" xfId="0" applyFont="1" applyBorder="1"/>
    <xf numFmtId="0" fontId="41" fillId="0" borderId="97" xfId="0" applyFont="1" applyBorder="1"/>
    <xf numFmtId="0" fontId="41" fillId="0" borderId="98" xfId="0" applyFont="1" applyBorder="1"/>
    <xf numFmtId="0" fontId="41" fillId="0" borderId="91" xfId="0" applyFont="1" applyBorder="1"/>
    <xf numFmtId="0" fontId="41" fillId="0" borderId="92" xfId="0" applyFont="1" applyBorder="1"/>
    <xf numFmtId="0" fontId="41" fillId="0" borderId="93" xfId="0" applyFont="1" applyBorder="1"/>
    <xf numFmtId="0" fontId="41" fillId="0" borderId="94" xfId="0" applyFont="1" applyBorder="1"/>
    <xf numFmtId="0" fontId="41" fillId="0" borderId="95" xfId="0" applyFont="1" applyBorder="1"/>
    <xf numFmtId="0" fontId="42" fillId="0" borderId="0" xfId="0" applyFont="1" applyAlignment="1">
      <alignment horizontal="center" vertical="center"/>
    </xf>
    <xf numFmtId="0" fontId="41" fillId="0" borderId="0" xfId="0" applyFont="1" applyAlignment="1">
      <alignment wrapText="1"/>
    </xf>
    <xf numFmtId="0" fontId="42" fillId="0" borderId="0" xfId="0" applyFont="1" applyAlignment="1">
      <alignment vertical="center"/>
    </xf>
    <xf numFmtId="0" fontId="41" fillId="0" borderId="0" xfId="0" applyFont="1" applyAlignment="1">
      <alignment horizontal="center"/>
    </xf>
    <xf numFmtId="0" fontId="41" fillId="0" borderId="0" xfId="0" applyFont="1" applyAlignment="1">
      <alignment horizontal="center" vertical="center"/>
    </xf>
    <xf numFmtId="0" fontId="41" fillId="0" borderId="0" xfId="0" applyFont="1" applyAlignment="1">
      <alignment horizontal="right" vertical="center" wrapText="1"/>
    </xf>
    <xf numFmtId="0" fontId="41" fillId="0" borderId="104" xfId="0" applyFont="1" applyBorder="1" applyAlignment="1">
      <alignment vertical="center"/>
    </xf>
    <xf numFmtId="0" fontId="55" fillId="0" borderId="104" xfId="0" applyFont="1" applyBorder="1" applyAlignment="1">
      <alignment horizontal="left" vertical="center" indent="1"/>
    </xf>
    <xf numFmtId="0" fontId="41" fillId="0" borderId="86" xfId="0" applyFont="1" applyBorder="1" applyAlignment="1">
      <alignment vertical="center"/>
    </xf>
    <xf numFmtId="0" fontId="41" fillId="0" borderId="105" xfId="0" applyFont="1" applyBorder="1" applyAlignment="1">
      <alignment vertical="center"/>
    </xf>
    <xf numFmtId="0" fontId="55" fillId="0" borderId="105" xfId="0" applyFont="1" applyBorder="1" applyAlignment="1">
      <alignment horizontal="left" vertical="center" indent="1"/>
    </xf>
    <xf numFmtId="0" fontId="41" fillId="0" borderId="104" xfId="0" applyFont="1" applyBorder="1"/>
    <xf numFmtId="0" fontId="55" fillId="0" borderId="104" xfId="0" applyFont="1" applyBorder="1" applyAlignment="1">
      <alignment horizontal="left" indent="1"/>
    </xf>
    <xf numFmtId="0" fontId="43" fillId="0" borderId="106" xfId="0" applyFont="1" applyBorder="1" applyAlignment="1">
      <alignment horizontal="right" vertical="center" indent="1"/>
    </xf>
    <xf numFmtId="0" fontId="41" fillId="0" borderId="107" xfId="0" applyFont="1" applyBorder="1" applyAlignment="1">
      <alignment vertical="center"/>
    </xf>
    <xf numFmtId="0" fontId="43" fillId="0" borderId="108" xfId="0" applyFont="1" applyBorder="1" applyAlignment="1">
      <alignment horizontal="right" vertical="center" indent="1"/>
    </xf>
    <xf numFmtId="0" fontId="41" fillId="0" borderId="109" xfId="0" quotePrefix="1" applyFont="1" applyBorder="1" applyAlignment="1">
      <alignment horizontal="right" vertical="center"/>
    </xf>
    <xf numFmtId="0" fontId="43" fillId="0" borderId="110" xfId="0" applyFont="1" applyBorder="1" applyAlignment="1">
      <alignment horizontal="right" vertical="center" indent="1"/>
    </xf>
    <xf numFmtId="0" fontId="41" fillId="0" borderId="111" xfId="0" applyFont="1" applyBorder="1" applyAlignment="1">
      <alignment vertical="center"/>
    </xf>
    <xf numFmtId="0" fontId="43" fillId="0" borderId="106" xfId="0" applyFont="1" applyBorder="1" applyAlignment="1">
      <alignment horizontal="right" indent="1"/>
    </xf>
    <xf numFmtId="0" fontId="41" fillId="0" borderId="107" xfId="0" applyFont="1" applyBorder="1"/>
    <xf numFmtId="0" fontId="55" fillId="0" borderId="86" xfId="0" applyFont="1" applyBorder="1" applyAlignment="1">
      <alignment horizontal="left" vertical="center" indent="1"/>
    </xf>
    <xf numFmtId="0" fontId="41" fillId="0" borderId="0" xfId="0" applyFont="1" applyAlignment="1">
      <alignment horizontal="left" vertical="center" indent="3"/>
    </xf>
    <xf numFmtId="14" fontId="41" fillId="0" borderId="107" xfId="0" applyNumberFormat="1" applyFont="1" applyBorder="1"/>
    <xf numFmtId="0" fontId="41" fillId="0" borderId="86" xfId="0" quotePrefix="1" applyFont="1" applyBorder="1" applyAlignment="1">
      <alignment horizontal="left" vertical="center" indent="1"/>
    </xf>
    <xf numFmtId="0" fontId="43" fillId="0" borderId="106" xfId="0" applyFont="1" applyBorder="1" applyAlignment="1">
      <alignment horizontal="right" wrapText="1" indent="1"/>
    </xf>
    <xf numFmtId="0" fontId="54" fillId="0" borderId="0" xfId="0" applyFont="1" applyAlignment="1">
      <alignment vertical="center"/>
    </xf>
    <xf numFmtId="167" fontId="28" fillId="0" borderId="0" xfId="0" applyNumberFormat="1" applyFont="1"/>
    <xf numFmtId="0" fontId="41" fillId="0" borderId="111" xfId="0" quotePrefix="1" applyFont="1" applyBorder="1" applyAlignment="1">
      <alignment vertical="center"/>
    </xf>
    <xf numFmtId="0" fontId="42" fillId="11" borderId="103" xfId="0" applyFont="1" applyFill="1" applyBorder="1" applyAlignment="1">
      <alignment horizontal="right" vertical="center"/>
    </xf>
    <xf numFmtId="0" fontId="42" fillId="0" borderId="112" xfId="0" applyFont="1" applyBorder="1" applyAlignment="1">
      <alignment vertical="center"/>
    </xf>
    <xf numFmtId="0" fontId="42" fillId="11" borderId="103" xfId="0" quotePrefix="1" applyFont="1" applyFill="1" applyBorder="1" applyAlignment="1">
      <alignment horizontal="center" vertical="center"/>
    </xf>
    <xf numFmtId="0" fontId="41" fillId="0" borderId="0" xfId="0" quotePrefix="1" applyFont="1" applyAlignment="1">
      <alignment horizontal="center" vertical="center"/>
    </xf>
    <xf numFmtId="44" fontId="41" fillId="0" borderId="0" xfId="12" applyFont="1"/>
    <xf numFmtId="14" fontId="41" fillId="0" borderId="0" xfId="12" applyNumberFormat="1" applyFont="1"/>
    <xf numFmtId="0" fontId="41" fillId="0" borderId="0" xfId="0" quotePrefix="1" applyFont="1" applyAlignment="1">
      <alignment horizontal="left" indent="2"/>
    </xf>
    <xf numFmtId="0" fontId="41" fillId="0" borderId="0" xfId="0" applyFont="1" applyAlignment="1">
      <alignment horizontal="left" indent="2"/>
    </xf>
    <xf numFmtId="168" fontId="41" fillId="0" borderId="0" xfId="0" quotePrefix="1" applyNumberFormat="1" applyFont="1" applyAlignment="1">
      <alignment horizontal="left" indent="2"/>
    </xf>
    <xf numFmtId="0" fontId="42" fillId="0" borderId="0" xfId="0" applyFont="1"/>
    <xf numFmtId="0" fontId="14" fillId="2" borderId="113" xfId="3" applyFont="1" applyFill="1" applyBorder="1" applyAlignment="1">
      <alignment horizontal="center" vertical="center" wrapText="1"/>
    </xf>
    <xf numFmtId="0" fontId="14" fillId="2" borderId="114" xfId="3" applyFont="1" applyFill="1" applyBorder="1" applyAlignment="1">
      <alignment horizontal="center" vertical="center" wrapText="1"/>
    </xf>
    <xf numFmtId="0" fontId="14" fillId="2" borderId="115" xfId="3" applyFont="1" applyFill="1" applyBorder="1" applyAlignment="1">
      <alignment horizontal="center" vertical="center" wrapText="1"/>
    </xf>
    <xf numFmtId="0" fontId="12" fillId="0" borderId="116" xfId="3" applyFont="1" applyBorder="1" applyAlignment="1">
      <alignment horizontal="center" vertical="center"/>
    </xf>
    <xf numFmtId="0" fontId="12" fillId="0" borderId="117" xfId="3" applyFont="1" applyBorder="1" applyAlignment="1">
      <alignment horizontal="center" vertical="center" wrapText="1"/>
    </xf>
    <xf numFmtId="0" fontId="12" fillId="0" borderId="117" xfId="3" applyFont="1" applyBorder="1" applyAlignment="1">
      <alignment horizontal="center" vertical="center"/>
    </xf>
    <xf numFmtId="3" fontId="12" fillId="0" borderId="117" xfId="3" applyNumberFormat="1" applyFont="1" applyBorder="1" applyAlignment="1">
      <alignment horizontal="center" vertical="center"/>
    </xf>
    <xf numFmtId="0" fontId="12" fillId="0" borderId="117" xfId="1" applyNumberFormat="1" applyFont="1" applyBorder="1" applyAlignment="1">
      <alignment horizontal="center" vertical="center"/>
    </xf>
    <xf numFmtId="0" fontId="12" fillId="0" borderId="119" xfId="3" applyFont="1" applyBorder="1" applyAlignment="1">
      <alignment horizontal="center" vertical="center"/>
    </xf>
    <xf numFmtId="0" fontId="12" fillId="0" borderId="120" xfId="3" applyFont="1" applyBorder="1" applyAlignment="1">
      <alignment horizontal="center" vertical="center" wrapText="1"/>
    </xf>
    <xf numFmtId="0" fontId="12" fillId="0" borderId="120" xfId="3" applyFont="1" applyBorder="1" applyAlignment="1">
      <alignment horizontal="center" vertical="center"/>
    </xf>
    <xf numFmtId="3" fontId="12" fillId="0" borderId="120" xfId="3" applyNumberFormat="1" applyFont="1" applyBorder="1" applyAlignment="1">
      <alignment horizontal="center" vertical="center"/>
    </xf>
    <xf numFmtId="0" fontId="12" fillId="0" borderId="120" xfId="1" applyNumberFormat="1" applyFont="1" applyBorder="1" applyAlignment="1">
      <alignment horizontal="center" vertical="center"/>
    </xf>
    <xf numFmtId="0" fontId="12" fillId="0" borderId="122" xfId="3" applyFont="1" applyBorder="1" applyAlignment="1">
      <alignment horizontal="center" vertical="center"/>
    </xf>
    <xf numFmtId="0" fontId="12" fillId="0" borderId="123" xfId="3" applyFont="1" applyBorder="1" applyAlignment="1">
      <alignment horizontal="center" vertical="center" wrapText="1"/>
    </xf>
    <xf numFmtId="0" fontId="12" fillId="0" borderId="123" xfId="3" applyFont="1" applyBorder="1" applyAlignment="1">
      <alignment horizontal="center" vertical="center"/>
    </xf>
    <xf numFmtId="3" fontId="12" fillId="0" borderId="123" xfId="3" applyNumberFormat="1" applyFont="1" applyBorder="1" applyAlignment="1">
      <alignment horizontal="center" vertical="center"/>
    </xf>
    <xf numFmtId="3" fontId="12" fillId="0" borderId="124" xfId="3" applyNumberFormat="1" applyFont="1" applyBorder="1" applyAlignment="1">
      <alignment horizontal="right" vertical="center"/>
    </xf>
    <xf numFmtId="0" fontId="17" fillId="2" borderId="16" xfId="5" applyFont="1" applyFill="1" applyBorder="1" applyAlignment="1">
      <alignment horizontal="centerContinuous" vertical="center"/>
    </xf>
    <xf numFmtId="0" fontId="17" fillId="2" borderId="17" xfId="5" applyFont="1" applyFill="1" applyBorder="1" applyAlignment="1">
      <alignment horizontal="centerContinuous" vertical="center"/>
    </xf>
    <xf numFmtId="0" fontId="17" fillId="2" borderId="12" xfId="5" applyFont="1" applyFill="1" applyBorder="1" applyAlignment="1">
      <alignment horizontal="centerContinuous" vertical="center"/>
    </xf>
    <xf numFmtId="0" fontId="24" fillId="0" borderId="53" xfId="3" applyFont="1" applyBorder="1" applyAlignment="1">
      <alignment horizontal="center" vertical="center"/>
    </xf>
    <xf numFmtId="0" fontId="24" fillId="0" borderId="54" xfId="3" applyFont="1" applyBorder="1" applyAlignment="1">
      <alignment horizontal="center" vertical="center"/>
    </xf>
    <xf numFmtId="3" fontId="24" fillId="0" borderId="54" xfId="3" applyNumberFormat="1" applyFont="1" applyBorder="1" applyAlignment="1">
      <alignment horizontal="center" vertical="center"/>
    </xf>
    <xf numFmtId="164" fontId="24" fillId="0" borderId="55" xfId="6" applyNumberFormat="1" applyFont="1" applyBorder="1" applyAlignment="1">
      <alignment horizontal="center" vertical="center"/>
    </xf>
    <xf numFmtId="0" fontId="24" fillId="0" borderId="47" xfId="3" applyFont="1" applyBorder="1" applyAlignment="1">
      <alignment horizontal="center" vertical="center"/>
    </xf>
    <xf numFmtId="0" fontId="24" fillId="0" borderId="48" xfId="3" applyFont="1" applyBorder="1" applyAlignment="1">
      <alignment horizontal="center" vertical="center"/>
    </xf>
    <xf numFmtId="3" fontId="24" fillId="0" borderId="48" xfId="3" applyNumberFormat="1" applyFont="1" applyBorder="1" applyAlignment="1">
      <alignment horizontal="center" vertical="center"/>
    </xf>
    <xf numFmtId="164" fontId="24" fillId="0" borderId="49" xfId="6" applyNumberFormat="1" applyFont="1" applyBorder="1" applyAlignment="1">
      <alignment horizontal="center" vertical="center"/>
    </xf>
    <xf numFmtId="0" fontId="24" fillId="0" borderId="50" xfId="3" applyFont="1" applyBorder="1" applyAlignment="1">
      <alignment horizontal="center" vertical="center"/>
    </xf>
    <xf numFmtId="0" fontId="24" fillId="0" borderId="51" xfId="3" applyFont="1" applyBorder="1" applyAlignment="1">
      <alignment horizontal="center" vertical="center"/>
    </xf>
    <xf numFmtId="3" fontId="24" fillId="0" borderId="51" xfId="3" applyNumberFormat="1" applyFont="1" applyBorder="1" applyAlignment="1">
      <alignment horizontal="center" vertical="center"/>
    </xf>
    <xf numFmtId="164" fontId="24" fillId="0" borderId="52" xfId="6" applyNumberFormat="1" applyFont="1" applyBorder="1" applyAlignment="1">
      <alignment horizontal="center" vertical="center"/>
    </xf>
    <xf numFmtId="0" fontId="33" fillId="0" borderId="0" xfId="5" quotePrefix="1" applyFont="1"/>
    <xf numFmtId="0" fontId="33" fillId="0" borderId="0" xfId="5" applyFont="1" applyAlignment="1">
      <alignment horizontal="center"/>
    </xf>
    <xf numFmtId="0" fontId="33" fillId="0" borderId="0" xfId="5" applyFont="1" applyAlignment="1">
      <alignment horizontal="center" vertical="center"/>
    </xf>
    <xf numFmtId="0" fontId="34" fillId="0" borderId="0" xfId="0" quotePrefix="1" applyFont="1"/>
    <xf numFmtId="0" fontId="33" fillId="0" borderId="42" xfId="5" applyFont="1" applyBorder="1"/>
    <xf numFmtId="0" fontId="33" fillId="13" borderId="90" xfId="5" applyFont="1" applyFill="1" applyBorder="1" applyAlignment="1">
      <alignment horizontal="centerContinuous"/>
    </xf>
    <xf numFmtId="0" fontId="33" fillId="5" borderId="65" xfId="5" applyFont="1" applyFill="1" applyBorder="1"/>
    <xf numFmtId="0" fontId="33" fillId="5" borderId="60" xfId="5" applyFont="1" applyFill="1" applyBorder="1"/>
    <xf numFmtId="0" fontId="33" fillId="5" borderId="45" xfId="5" applyFont="1" applyFill="1" applyBorder="1"/>
    <xf numFmtId="0" fontId="33" fillId="0" borderId="66" xfId="6" applyNumberFormat="1" applyFont="1" applyBorder="1" applyAlignment="1">
      <alignment horizontal="center"/>
    </xf>
    <xf numFmtId="0" fontId="33" fillId="0" borderId="67" xfId="6" applyNumberFormat="1" applyFont="1" applyBorder="1" applyAlignment="1">
      <alignment horizontal="center"/>
    </xf>
    <xf numFmtId="0" fontId="33" fillId="0" borderId="28" xfId="6" applyNumberFormat="1" applyFont="1" applyBorder="1" applyAlignment="1">
      <alignment horizontal="center"/>
    </xf>
    <xf numFmtId="0" fontId="33" fillId="0" borderId="61" xfId="6" applyNumberFormat="1" applyFont="1" applyBorder="1" applyAlignment="1">
      <alignment horizontal="center"/>
    </xf>
    <xf numFmtId="0" fontId="33" fillId="0" borderId="11" xfId="6" applyNumberFormat="1" applyFont="1" applyBorder="1" applyAlignment="1">
      <alignment horizontal="center"/>
    </xf>
    <xf numFmtId="0" fontId="33" fillId="0" borderId="46" xfId="6" applyNumberFormat="1" applyFont="1" applyBorder="1" applyAlignment="1">
      <alignment horizontal="center"/>
    </xf>
    <xf numFmtId="0" fontId="33" fillId="13" borderId="6" xfId="5" applyFont="1" applyFill="1" applyBorder="1" applyAlignment="1">
      <alignment horizontal="centerContinuous"/>
    </xf>
    <xf numFmtId="0" fontId="33" fillId="13" borderId="7" xfId="5" applyFont="1" applyFill="1" applyBorder="1" applyAlignment="1">
      <alignment horizontal="centerContinuous"/>
    </xf>
    <xf numFmtId="0" fontId="60" fillId="13" borderId="14" xfId="5" applyFont="1" applyFill="1" applyBorder="1" applyAlignment="1">
      <alignment horizontal="centerContinuous"/>
    </xf>
    <xf numFmtId="0" fontId="60" fillId="13" borderId="4" xfId="5" applyFont="1" applyFill="1" applyBorder="1" applyAlignment="1">
      <alignment horizontal="centerContinuous"/>
    </xf>
    <xf numFmtId="0" fontId="60" fillId="13" borderId="15" xfId="5" applyFont="1" applyFill="1" applyBorder="1" applyAlignment="1">
      <alignment horizontal="centerContinuous"/>
    </xf>
    <xf numFmtId="0" fontId="60" fillId="0" borderId="0" xfId="5" applyFont="1"/>
    <xf numFmtId="0" fontId="33" fillId="5" borderId="62" xfId="5" applyFont="1" applyFill="1" applyBorder="1" applyAlignment="1">
      <alignment horizontal="center" vertical="center"/>
    </xf>
    <xf numFmtId="0" fontId="33" fillId="5" borderId="64" xfId="5" applyFont="1" applyFill="1" applyBorder="1" applyAlignment="1">
      <alignment horizontal="center" vertical="center"/>
    </xf>
    <xf numFmtId="0" fontId="33" fillId="5" borderId="63" xfId="5" applyFont="1" applyFill="1" applyBorder="1" applyAlignment="1">
      <alignment horizontal="center" vertical="center"/>
    </xf>
    <xf numFmtId="0" fontId="33" fillId="0" borderId="0" xfId="5" applyFont="1" applyAlignment="1">
      <alignment horizontal="left" vertical="center"/>
    </xf>
    <xf numFmtId="0" fontId="33" fillId="14" borderId="28" xfId="5" applyFont="1" applyFill="1" applyBorder="1" applyAlignment="1">
      <alignment horizontal="center" vertical="center"/>
    </xf>
    <xf numFmtId="0" fontId="33" fillId="14" borderId="28" xfId="5" applyFont="1" applyFill="1" applyBorder="1"/>
    <xf numFmtId="0" fontId="33" fillId="0" borderId="0" xfId="5" applyFont="1" applyAlignment="1">
      <alignment vertical="center"/>
    </xf>
    <xf numFmtId="0" fontId="59" fillId="0" borderId="0" xfId="5" applyFont="1" applyAlignment="1">
      <alignment vertical="center"/>
    </xf>
    <xf numFmtId="0" fontId="33" fillId="0" borderId="0" xfId="5" applyFont="1" applyAlignment="1">
      <alignment horizontal="left" vertical="center" indent="2"/>
    </xf>
    <xf numFmtId="0" fontId="61" fillId="0" borderId="0" xfId="5" applyFont="1"/>
    <xf numFmtId="0" fontId="42" fillId="15" borderId="103" xfId="0" applyFont="1" applyFill="1" applyBorder="1" applyAlignment="1">
      <alignment vertical="center"/>
    </xf>
    <xf numFmtId="0" fontId="44" fillId="15" borderId="0" xfId="0" applyFont="1" applyFill="1" applyAlignment="1">
      <alignment horizontal="left" vertical="center"/>
    </xf>
    <xf numFmtId="0" fontId="6" fillId="15" borderId="0" xfId="5" applyFill="1"/>
    <xf numFmtId="0" fontId="62" fillId="15" borderId="0" xfId="0" applyFont="1" applyFill="1" applyAlignment="1">
      <alignment horizontal="left" vertical="center"/>
    </xf>
    <xf numFmtId="0" fontId="63" fillId="15" borderId="0" xfId="5" applyFont="1" applyFill="1"/>
    <xf numFmtId="0" fontId="18" fillId="2" borderId="16" xfId="5" applyFont="1" applyFill="1" applyBorder="1" applyAlignment="1">
      <alignment horizontal="centerContinuous" vertical="center"/>
    </xf>
    <xf numFmtId="0" fontId="33" fillId="0" borderId="0" xfId="3" applyFont="1" applyAlignment="1">
      <alignment horizontal="center" vertical="center"/>
    </xf>
    <xf numFmtId="0" fontId="36" fillId="2" borderId="13" xfId="5" applyFont="1" applyFill="1" applyBorder="1" applyAlignment="1">
      <alignment vertical="center"/>
    </xf>
    <xf numFmtId="0" fontId="33" fillId="0" borderId="23" xfId="5" applyFont="1" applyBorder="1" applyAlignment="1">
      <alignment vertical="center" wrapText="1"/>
    </xf>
    <xf numFmtId="0" fontId="33" fillId="0" borderId="23" xfId="5" applyFont="1" applyBorder="1" applyAlignment="1">
      <alignment horizontal="left" vertical="center" wrapText="1" indent="3"/>
    </xf>
    <xf numFmtId="0" fontId="33" fillId="0" borderId="23" xfId="5" applyFont="1" applyBorder="1" applyAlignment="1">
      <alignment horizontal="left" vertical="center" wrapText="1"/>
    </xf>
    <xf numFmtId="0" fontId="33" fillId="0" borderId="24" xfId="5" applyFont="1" applyBorder="1" applyAlignment="1">
      <alignment vertical="center" wrapText="1"/>
    </xf>
    <xf numFmtId="0" fontId="64" fillId="0" borderId="0" xfId="0" applyFont="1" applyAlignment="1">
      <alignment horizontal="center" vertical="center"/>
    </xf>
    <xf numFmtId="0" fontId="64" fillId="0" borderId="0" xfId="0" applyFont="1" applyAlignment="1">
      <alignment vertical="center" wrapText="1"/>
    </xf>
    <xf numFmtId="0" fontId="64" fillId="0" borderId="0" xfId="0" applyFont="1" applyAlignment="1">
      <alignment horizontal="left" vertical="center" indent="1"/>
    </xf>
    <xf numFmtId="0" fontId="64" fillId="0" borderId="0" xfId="0" applyFont="1" applyAlignment="1">
      <alignment horizontal="left" vertical="center" indent="3"/>
    </xf>
    <xf numFmtId="0" fontId="64" fillId="0" borderId="0" xfId="0" applyFont="1" applyAlignment="1">
      <alignment horizontal="left" vertical="center" indent="4"/>
    </xf>
    <xf numFmtId="0" fontId="33" fillId="0" borderId="0" xfId="3" applyFont="1" applyAlignment="1">
      <alignment vertical="center"/>
    </xf>
    <xf numFmtId="0" fontId="41" fillId="5" borderId="0" xfId="0" applyFont="1" applyFill="1"/>
    <xf numFmtId="0" fontId="65" fillId="5" borderId="85" xfId="0" applyFont="1" applyFill="1" applyBorder="1" applyAlignment="1">
      <alignment horizontal="left" vertical="center"/>
    </xf>
    <xf numFmtId="0" fontId="41" fillId="5" borderId="85" xfId="0" applyFont="1" applyFill="1" applyBorder="1"/>
    <xf numFmtId="0" fontId="33" fillId="5" borderId="85" xfId="3" applyFont="1" applyFill="1" applyBorder="1" applyAlignment="1">
      <alignment vertical="center"/>
    </xf>
    <xf numFmtId="0" fontId="17" fillId="2" borderId="13" xfId="5" applyFont="1" applyFill="1" applyBorder="1" applyAlignment="1">
      <alignment horizontal="centerContinuous" vertical="center"/>
    </xf>
    <xf numFmtId="0" fontId="44" fillId="0" borderId="0" xfId="0" applyFont="1" applyAlignment="1">
      <alignment horizontal="center" vertical="center"/>
    </xf>
    <xf numFmtId="0" fontId="44" fillId="0" borderId="0" xfId="0" applyFont="1" applyAlignment="1">
      <alignment horizontal="center" vertical="center" wrapText="1"/>
    </xf>
    <xf numFmtId="3" fontId="12" fillId="0" borderId="118" xfId="3" applyNumberFormat="1" applyFont="1" applyBorder="1" applyAlignment="1">
      <alignment horizontal="center" vertical="center"/>
    </xf>
    <xf numFmtId="3" fontId="12" fillId="0" borderId="121" xfId="3" applyNumberFormat="1" applyFont="1" applyBorder="1" applyAlignment="1">
      <alignment horizontal="center" vertical="center"/>
    </xf>
    <xf numFmtId="0" fontId="66" fillId="16" borderId="125" xfId="0" applyFont="1" applyFill="1" applyBorder="1" applyAlignment="1">
      <alignment horizontal="center" vertical="center" wrapText="1"/>
    </xf>
    <xf numFmtId="0" fontId="66" fillId="16" borderId="126" xfId="0" applyFont="1" applyFill="1" applyBorder="1" applyAlignment="1">
      <alignment horizontal="center" vertical="center" wrapText="1"/>
    </xf>
    <xf numFmtId="0" fontId="66" fillId="16" borderId="127" xfId="0" applyFont="1" applyFill="1" applyBorder="1" applyAlignment="1">
      <alignment horizontal="center" vertical="center" wrapText="1"/>
    </xf>
    <xf numFmtId="17" fontId="41" fillId="0" borderId="128" xfId="0" applyNumberFormat="1" applyFont="1" applyBorder="1" applyAlignment="1">
      <alignment horizontal="center"/>
    </xf>
    <xf numFmtId="164" fontId="41" fillId="0" borderId="129" xfId="12" applyNumberFormat="1" applyFont="1" applyBorder="1"/>
    <xf numFmtId="0" fontId="41" fillId="0" borderId="129" xfId="0" applyFont="1" applyBorder="1" applyAlignment="1">
      <alignment horizontal="left" indent="1"/>
    </xf>
    <xf numFmtId="164" fontId="41" fillId="0" borderId="130" xfId="12" applyNumberFormat="1" applyFont="1" applyBorder="1"/>
    <xf numFmtId="17" fontId="41" fillId="0" borderId="131" xfId="0" applyNumberFormat="1" applyFont="1" applyBorder="1" applyAlignment="1">
      <alignment horizontal="center"/>
    </xf>
    <xf numFmtId="164" fontId="41" fillId="0" borderId="132" xfId="12" applyNumberFormat="1" applyFont="1" applyBorder="1"/>
    <xf numFmtId="0" fontId="41" fillId="0" borderId="132" xfId="0" applyFont="1" applyBorder="1" applyAlignment="1">
      <alignment horizontal="left" indent="1"/>
    </xf>
    <xf numFmtId="164" fontId="41" fillId="0" borderId="133" xfId="12" applyNumberFormat="1" applyFont="1" applyBorder="1"/>
    <xf numFmtId="17" fontId="41" fillId="0" borderId="131" xfId="0" applyNumberFormat="1" applyFont="1" applyBorder="1" applyAlignment="1">
      <alignment horizontal="center" vertical="top"/>
    </xf>
    <xf numFmtId="17" fontId="41" fillId="0" borderId="134" xfId="0" applyNumberFormat="1" applyFont="1" applyBorder="1" applyAlignment="1">
      <alignment horizontal="center"/>
    </xf>
    <xf numFmtId="164" fontId="41" fillId="0" borderId="135" xfId="12" applyNumberFormat="1" applyFont="1" applyBorder="1"/>
    <xf numFmtId="0" fontId="41" fillId="0" borderId="135" xfId="0" applyFont="1" applyBorder="1" applyAlignment="1">
      <alignment horizontal="left" indent="1"/>
    </xf>
    <xf numFmtId="164" fontId="41" fillId="0" borderId="136" xfId="12" applyNumberFormat="1" applyFont="1" applyBorder="1"/>
    <xf numFmtId="17" fontId="41" fillId="0" borderId="137" xfId="0" applyNumberFormat="1" applyFont="1" applyBorder="1" applyAlignment="1">
      <alignment horizontal="center" vertical="center"/>
    </xf>
    <xf numFmtId="164" fontId="41" fillId="0" borderId="138" xfId="12" applyNumberFormat="1" applyFont="1" applyBorder="1" applyAlignment="1">
      <alignment horizontal="center" vertical="center"/>
    </xf>
    <xf numFmtId="0" fontId="41" fillId="4" borderId="138" xfId="0" applyFont="1" applyFill="1" applyBorder="1" applyAlignment="1">
      <alignment horizontal="center" vertical="center"/>
    </xf>
    <xf numFmtId="164" fontId="41" fillId="15" borderId="139" xfId="12" applyNumberFormat="1" applyFont="1" applyFill="1" applyBorder="1" applyAlignment="1">
      <alignment horizontal="center" vertical="center"/>
    </xf>
    <xf numFmtId="0" fontId="44" fillId="0" borderId="0" xfId="0" applyFont="1" applyAlignment="1">
      <alignment horizontal="left" vertical="center" indent="2"/>
    </xf>
    <xf numFmtId="0" fontId="41" fillId="5" borderId="0" xfId="0" quotePrefix="1" applyFont="1" applyFill="1" applyAlignment="1">
      <alignment horizontal="left" indent="2"/>
    </xf>
    <xf numFmtId="0" fontId="70" fillId="13" borderId="0" xfId="5" applyFont="1" applyFill="1" applyAlignment="1">
      <alignment horizontal="left"/>
    </xf>
    <xf numFmtId="0" fontId="71" fillId="0" borderId="0" xfId="0" applyFont="1"/>
    <xf numFmtId="0" fontId="69" fillId="0" borderId="0" xfId="5" applyFont="1"/>
    <xf numFmtId="0" fontId="69" fillId="0" borderId="0" xfId="5" applyFont="1" applyAlignment="1">
      <alignment horizontal="left"/>
    </xf>
    <xf numFmtId="0" fontId="70" fillId="13" borderId="0" xfId="5" applyFont="1" applyFill="1" applyAlignment="1">
      <alignment horizontal="left" indent="1"/>
    </xf>
    <xf numFmtId="0" fontId="69" fillId="0" borderId="0" xfId="5" applyFont="1" applyAlignment="1">
      <alignment horizontal="left" indent="4"/>
    </xf>
    <xf numFmtId="0" fontId="71" fillId="17" borderId="0" xfId="0" applyFont="1" applyFill="1"/>
    <xf numFmtId="0" fontId="71" fillId="0" borderId="0" xfId="0" applyFont="1" applyAlignment="1">
      <alignment horizontal="center" vertical="center"/>
    </xf>
    <xf numFmtId="0" fontId="71" fillId="0" borderId="0" xfId="0" applyFont="1" applyAlignment="1">
      <alignment vertical="center"/>
    </xf>
    <xf numFmtId="0" fontId="73" fillId="0" borderId="0" xfId="0" applyFont="1" applyAlignment="1">
      <alignment horizontal="center" vertical="center"/>
    </xf>
    <xf numFmtId="0" fontId="69" fillId="0" borderId="0" xfId="5" quotePrefix="1" applyFont="1" applyAlignment="1">
      <alignment horizontal="left" vertical="center" indent="1"/>
    </xf>
    <xf numFmtId="0" fontId="69" fillId="0" borderId="0" xfId="5" quotePrefix="1" applyFont="1" applyAlignment="1">
      <alignment horizontal="left" indent="4"/>
    </xf>
    <xf numFmtId="0" fontId="71" fillId="0" borderId="0" xfId="0" applyFont="1" applyAlignment="1">
      <alignment horizontal="left" vertical="center" indent="2"/>
    </xf>
    <xf numFmtId="44" fontId="73" fillId="0" borderId="0" xfId="0" quotePrefix="1" applyNumberFormat="1" applyFont="1" applyAlignment="1">
      <alignment horizontal="left" indent="2"/>
    </xf>
    <xf numFmtId="0" fontId="69" fillId="0" borderId="0" xfId="5" applyFont="1" applyAlignment="1">
      <alignment horizontal="left" indent="6"/>
    </xf>
    <xf numFmtId="0" fontId="69" fillId="0" borderId="0" xfId="5" applyFont="1" applyAlignment="1">
      <alignment horizontal="left" wrapText="1" indent="6"/>
    </xf>
    <xf numFmtId="0" fontId="70" fillId="0" borderId="0" xfId="5" quotePrefix="1" applyFont="1" applyAlignment="1">
      <alignment horizontal="left" indent="4"/>
    </xf>
    <xf numFmtId="49" fontId="74" fillId="0" borderId="0" xfId="5" quotePrefix="1" applyNumberFormat="1" applyFont="1" applyAlignment="1">
      <alignment horizontal="center" vertical="center"/>
    </xf>
    <xf numFmtId="0" fontId="74" fillId="0" borderId="0" xfId="0" applyFont="1" applyAlignment="1">
      <alignment horizontal="center" vertical="center"/>
    </xf>
    <xf numFmtId="0" fontId="68" fillId="13" borderId="0" xfId="5" applyFont="1" applyFill="1" applyAlignment="1">
      <alignment horizontal="left" vertical="center"/>
    </xf>
    <xf numFmtId="0" fontId="46" fillId="11" borderId="6" xfId="0" quotePrefix="1" applyFont="1" applyFill="1" applyBorder="1" applyAlignment="1">
      <alignment horizontal="left" vertical="center"/>
    </xf>
    <xf numFmtId="0" fontId="46" fillId="11" borderId="90" xfId="0" quotePrefix="1" applyFont="1" applyFill="1" applyBorder="1" applyAlignment="1">
      <alignment horizontal="left" vertical="center"/>
    </xf>
    <xf numFmtId="0" fontId="46" fillId="11" borderId="7" xfId="0" quotePrefix="1" applyFont="1" applyFill="1" applyBorder="1" applyAlignment="1">
      <alignment horizontal="left" vertical="center"/>
    </xf>
    <xf numFmtId="0" fontId="41" fillId="12" borderId="0" xfId="0" applyFont="1" applyFill="1"/>
    <xf numFmtId="0" fontId="41" fillId="12" borderId="22" xfId="0" applyFont="1" applyFill="1" applyBorder="1"/>
    <xf numFmtId="0" fontId="41" fillId="12" borderId="4" xfId="0" applyFont="1" applyFill="1" applyBorder="1"/>
    <xf numFmtId="0" fontId="41" fillId="12" borderId="15" xfId="0" applyFont="1" applyFill="1" applyBorder="1"/>
    <xf numFmtId="0" fontId="41" fillId="12" borderId="21" xfId="0" applyFont="1" applyFill="1" applyBorder="1" applyAlignment="1">
      <alignment horizontal="left" vertical="center" indent="3"/>
    </xf>
    <xf numFmtId="0" fontId="41" fillId="12" borderId="14" xfId="0" applyFont="1" applyFill="1" applyBorder="1" applyAlignment="1">
      <alignment horizontal="left" vertical="center" indent="3"/>
    </xf>
    <xf numFmtId="0" fontId="57" fillId="0" borderId="0" xfId="5" applyFont="1" applyAlignment="1">
      <alignment horizontal="center" vertical="top"/>
    </xf>
    <xf numFmtId="0" fontId="57" fillId="0" borderId="0" xfId="5" applyFont="1" applyAlignment="1">
      <alignment horizontal="center"/>
    </xf>
    <xf numFmtId="0" fontId="41" fillId="0" borderId="89" xfId="0" applyFont="1" applyBorder="1" applyAlignment="1">
      <alignment horizontal="center" vertical="center"/>
    </xf>
    <xf numFmtId="0" fontId="41" fillId="0" borderId="141" xfId="0" applyFont="1" applyBorder="1" applyAlignment="1">
      <alignment horizontal="center" vertical="center"/>
    </xf>
    <xf numFmtId="0" fontId="41" fillId="0" borderId="142" xfId="0" applyFont="1" applyBorder="1" applyAlignment="1">
      <alignment horizontal="center" vertical="center"/>
    </xf>
    <xf numFmtId="0" fontId="41" fillId="0" borderId="143" xfId="0" applyFont="1" applyBorder="1" applyAlignment="1">
      <alignment horizontal="center" vertical="center"/>
    </xf>
    <xf numFmtId="0" fontId="41" fillId="0" borderId="144" xfId="0" applyFont="1" applyBorder="1" applyAlignment="1">
      <alignment horizontal="center" vertical="center"/>
    </xf>
    <xf numFmtId="0" fontId="41" fillId="0" borderId="145" xfId="0" applyFont="1" applyBorder="1" applyAlignment="1">
      <alignment horizontal="center" vertical="center"/>
    </xf>
    <xf numFmtId="0" fontId="41" fillId="0" borderId="146" xfId="0" applyFont="1" applyBorder="1" applyAlignment="1">
      <alignment horizontal="center" vertical="center"/>
    </xf>
    <xf numFmtId="0" fontId="41" fillId="0" borderId="97" xfId="0" applyFont="1" applyBorder="1" applyAlignment="1">
      <alignment horizontal="center" vertical="center"/>
    </xf>
    <xf numFmtId="0" fontId="41" fillId="0" borderId="147" xfId="0" applyFont="1" applyBorder="1" applyAlignment="1">
      <alignment horizontal="center" vertical="center"/>
    </xf>
    <xf numFmtId="0" fontId="41" fillId="18" borderId="148" xfId="0" applyFont="1" applyFill="1" applyBorder="1" applyAlignment="1">
      <alignment horizontal="center" vertical="center"/>
    </xf>
    <xf numFmtId="0" fontId="41" fillId="18" borderId="149" xfId="0" applyFont="1" applyFill="1" applyBorder="1" applyAlignment="1">
      <alignment horizontal="center" vertical="center"/>
    </xf>
    <xf numFmtId="0" fontId="41" fillId="18" borderId="150" xfId="0" applyFont="1" applyFill="1" applyBorder="1" applyAlignment="1">
      <alignment horizontal="center" vertical="center"/>
    </xf>
    <xf numFmtId="0" fontId="77" fillId="0" borderId="16" xfId="5" applyFont="1" applyBorder="1" applyAlignment="1">
      <alignment horizontal="centerContinuous" vertical="center"/>
    </xf>
    <xf numFmtId="0" fontId="78" fillId="0" borderId="17" xfId="0" applyFont="1" applyBorder="1" applyAlignment="1">
      <alignment horizontal="centerContinuous" vertical="center"/>
    </xf>
    <xf numFmtId="0" fontId="78" fillId="0" borderId="12" xfId="0" applyFont="1" applyBorder="1" applyAlignment="1">
      <alignment horizontal="centerContinuous" vertical="center"/>
    </xf>
    <xf numFmtId="0" fontId="41" fillId="18" borderId="151" xfId="0" applyFont="1" applyFill="1" applyBorder="1" applyAlignment="1">
      <alignment horizontal="center" vertical="center"/>
    </xf>
    <xf numFmtId="0" fontId="41" fillId="18" borderId="152" xfId="0" applyFont="1" applyFill="1" applyBorder="1" applyAlignment="1">
      <alignment horizontal="center" vertical="center"/>
    </xf>
    <xf numFmtId="0" fontId="41" fillId="18" borderId="153" xfId="0" applyFont="1" applyFill="1" applyBorder="1" applyAlignment="1">
      <alignment horizontal="center" vertical="center"/>
    </xf>
    <xf numFmtId="0" fontId="41" fillId="18" borderId="154" xfId="0" applyFont="1" applyFill="1" applyBorder="1" applyAlignment="1">
      <alignment horizontal="center" vertical="center"/>
    </xf>
    <xf numFmtId="0" fontId="42" fillId="19" borderId="155" xfId="0" quotePrefix="1" applyFont="1" applyFill="1" applyBorder="1" applyAlignment="1">
      <alignment horizontal="center" vertical="center"/>
    </xf>
    <xf numFmtId="0" fontId="42" fillId="19" borderId="156" xfId="0" quotePrefix="1" applyFont="1" applyFill="1" applyBorder="1" applyAlignment="1">
      <alignment horizontal="center" vertical="center"/>
    </xf>
    <xf numFmtId="0" fontId="42" fillId="19" borderId="157" xfId="0" quotePrefix="1" applyFont="1" applyFill="1" applyBorder="1" applyAlignment="1">
      <alignment horizontal="center" vertical="center"/>
    </xf>
    <xf numFmtId="0" fontId="42" fillId="19" borderId="158" xfId="0" quotePrefix="1" applyFont="1" applyFill="1" applyBorder="1" applyAlignment="1">
      <alignment horizontal="center" vertical="center"/>
    </xf>
    <xf numFmtId="0" fontId="59" fillId="0" borderId="0" xfId="5" applyFont="1" applyAlignment="1">
      <alignment horizontal="center" vertical="center" wrapText="1"/>
    </xf>
    <xf numFmtId="0" fontId="59" fillId="0" borderId="0" xfId="5" applyFont="1" applyAlignment="1">
      <alignment vertical="center" wrapText="1"/>
    </xf>
    <xf numFmtId="0" fontId="59" fillId="6" borderId="14" xfId="5" applyFont="1" applyFill="1" applyBorder="1" applyAlignment="1">
      <alignment horizontal="center" vertical="center" wrapText="1"/>
    </xf>
    <xf numFmtId="3" fontId="59" fillId="6" borderId="174" xfId="6" applyNumberFormat="1" applyFont="1" applyFill="1" applyBorder="1" applyAlignment="1">
      <alignment horizontal="center" vertical="center" wrapText="1"/>
    </xf>
    <xf numFmtId="3" fontId="59" fillId="6" borderId="175" xfId="6" applyNumberFormat="1" applyFont="1" applyFill="1" applyBorder="1" applyAlignment="1">
      <alignment horizontal="center" vertical="center" wrapText="1"/>
    </xf>
    <xf numFmtId="3" fontId="59" fillId="6" borderId="176" xfId="6" applyNumberFormat="1" applyFont="1" applyFill="1" applyBorder="1" applyAlignment="1">
      <alignment horizontal="center" vertical="center" wrapText="1"/>
    </xf>
    <xf numFmtId="3" fontId="59" fillId="6" borderId="177" xfId="6" applyNumberFormat="1" applyFont="1" applyFill="1" applyBorder="1" applyAlignment="1">
      <alignment horizontal="center" vertical="center" wrapText="1"/>
    </xf>
    <xf numFmtId="3" fontId="33" fillId="0" borderId="160" xfId="6" applyNumberFormat="1" applyFont="1" applyFill="1" applyBorder="1" applyAlignment="1">
      <alignment horizontal="center" vertical="center"/>
    </xf>
    <xf numFmtId="3" fontId="33" fillId="0" borderId="161" xfId="6" applyNumberFormat="1" applyFont="1" applyFill="1" applyBorder="1" applyAlignment="1">
      <alignment horizontal="center" vertical="center"/>
    </xf>
    <xf numFmtId="3" fontId="33" fillId="0" borderId="162" xfId="6" applyNumberFormat="1" applyFont="1" applyFill="1" applyBorder="1" applyAlignment="1">
      <alignment horizontal="center" vertical="center"/>
    </xf>
    <xf numFmtId="3" fontId="33" fillId="0" borderId="163" xfId="6" applyNumberFormat="1" applyFont="1" applyFill="1" applyBorder="1" applyAlignment="1">
      <alignment horizontal="center" vertical="center"/>
    </xf>
    <xf numFmtId="3" fontId="33" fillId="0" borderId="179" xfId="6" applyNumberFormat="1" applyFont="1" applyFill="1" applyBorder="1" applyAlignment="1">
      <alignment horizontal="center" vertical="center"/>
    </xf>
    <xf numFmtId="3" fontId="33" fillId="0" borderId="180" xfId="6" applyNumberFormat="1" applyFont="1" applyFill="1" applyBorder="1" applyAlignment="1">
      <alignment horizontal="center" vertical="center"/>
    </xf>
    <xf numFmtId="3" fontId="33" fillId="0" borderId="181" xfId="6" applyNumberFormat="1" applyFont="1" applyFill="1" applyBorder="1" applyAlignment="1">
      <alignment horizontal="center" vertical="center"/>
    </xf>
    <xf numFmtId="3" fontId="33" fillId="0" borderId="182" xfId="6" applyNumberFormat="1" applyFont="1" applyFill="1" applyBorder="1" applyAlignment="1">
      <alignment horizontal="center" vertical="center"/>
    </xf>
    <xf numFmtId="3" fontId="33" fillId="0" borderId="164" xfId="6" applyNumberFormat="1" applyFont="1" applyFill="1" applyBorder="1" applyAlignment="1">
      <alignment horizontal="center" vertical="center"/>
    </xf>
    <xf numFmtId="3" fontId="33" fillId="0" borderId="165" xfId="6" applyNumberFormat="1" applyFont="1" applyFill="1" applyBorder="1" applyAlignment="1">
      <alignment horizontal="center" vertical="center"/>
    </xf>
    <xf numFmtId="3" fontId="33" fillId="0" borderId="166" xfId="6" applyNumberFormat="1" applyFont="1" applyFill="1" applyBorder="1" applyAlignment="1">
      <alignment horizontal="center" vertical="center"/>
    </xf>
    <xf numFmtId="3" fontId="33" fillId="0" borderId="167" xfId="6" applyNumberFormat="1" applyFont="1" applyFill="1" applyBorder="1" applyAlignment="1">
      <alignment horizontal="center" vertical="center"/>
    </xf>
    <xf numFmtId="3" fontId="33" fillId="0" borderId="168" xfId="6" applyNumberFormat="1" applyFont="1" applyFill="1" applyBorder="1" applyAlignment="1">
      <alignment horizontal="center" vertical="center"/>
    </xf>
    <xf numFmtId="3" fontId="33" fillId="0" borderId="169" xfId="6" applyNumberFormat="1" applyFont="1" applyFill="1" applyBorder="1" applyAlignment="1">
      <alignment horizontal="center" vertical="center"/>
    </xf>
    <xf numFmtId="3" fontId="33" fillId="0" borderId="170" xfId="6" applyNumberFormat="1" applyFont="1" applyFill="1" applyBorder="1" applyAlignment="1">
      <alignment horizontal="center" vertical="center"/>
    </xf>
    <xf numFmtId="3" fontId="33" fillId="0" borderId="171" xfId="6" applyNumberFormat="1" applyFont="1" applyFill="1" applyBorder="1" applyAlignment="1">
      <alignment horizontal="center" vertical="center"/>
    </xf>
    <xf numFmtId="0" fontId="42" fillId="18" borderId="63" xfId="0" applyFont="1" applyFill="1" applyBorder="1" applyAlignment="1">
      <alignment horizontal="center" vertical="center"/>
    </xf>
    <xf numFmtId="3" fontId="42" fillId="18" borderId="62" xfId="0" applyNumberFormat="1" applyFont="1" applyFill="1" applyBorder="1" applyAlignment="1">
      <alignment horizontal="center" vertical="center"/>
    </xf>
    <xf numFmtId="3" fontId="42" fillId="18" borderId="173" xfId="0" applyNumberFormat="1" applyFont="1" applyFill="1" applyBorder="1" applyAlignment="1">
      <alignment horizontal="center" vertical="center"/>
    </xf>
    <xf numFmtId="3" fontId="42" fillId="18" borderId="184" xfId="0" applyNumberFormat="1" applyFont="1" applyFill="1" applyBorder="1" applyAlignment="1">
      <alignment horizontal="center" vertical="center"/>
    </xf>
    <xf numFmtId="3" fontId="42" fillId="18" borderId="12" xfId="0" applyNumberFormat="1" applyFont="1" applyFill="1" applyBorder="1" applyAlignment="1">
      <alignment horizontal="center" vertical="center"/>
    </xf>
    <xf numFmtId="3" fontId="42" fillId="18" borderId="185" xfId="0" applyNumberFormat="1" applyFont="1" applyFill="1" applyBorder="1" applyAlignment="1">
      <alignment horizontal="center" vertical="center"/>
    </xf>
    <xf numFmtId="3" fontId="42" fillId="18" borderId="186" xfId="0" applyNumberFormat="1" applyFont="1" applyFill="1" applyBorder="1" applyAlignment="1">
      <alignment horizontal="center" vertical="center"/>
    </xf>
    <xf numFmtId="3" fontId="42" fillId="18" borderId="15" xfId="0" applyNumberFormat="1" applyFont="1" applyFill="1" applyBorder="1" applyAlignment="1">
      <alignment horizontal="center" vertical="center"/>
    </xf>
    <xf numFmtId="3" fontId="42" fillId="18" borderId="187" xfId="0" applyNumberFormat="1" applyFont="1" applyFill="1" applyBorder="1" applyAlignment="1">
      <alignment horizontal="center" vertical="center"/>
    </xf>
    <xf numFmtId="0" fontId="59" fillId="6" borderId="183" xfId="5" applyFont="1" applyFill="1" applyBorder="1" applyAlignment="1">
      <alignment horizontal="center" vertical="center" wrapText="1"/>
    </xf>
    <xf numFmtId="3" fontId="59" fillId="6" borderId="188" xfId="6" applyNumberFormat="1" applyFont="1" applyFill="1" applyBorder="1" applyAlignment="1">
      <alignment horizontal="center" vertical="center"/>
    </xf>
    <xf numFmtId="3" fontId="59" fillId="6" borderId="189" xfId="6" applyNumberFormat="1" applyFont="1" applyFill="1" applyBorder="1" applyAlignment="1">
      <alignment horizontal="center" vertical="center"/>
    </xf>
    <xf numFmtId="3" fontId="59" fillId="6" borderId="190" xfId="6" applyNumberFormat="1" applyFont="1" applyFill="1" applyBorder="1" applyAlignment="1">
      <alignment horizontal="center" vertical="center" wrapText="1"/>
    </xf>
    <xf numFmtId="3" fontId="59" fillId="6" borderId="191" xfId="6" applyNumberFormat="1" applyFont="1" applyFill="1" applyBorder="1" applyAlignment="1">
      <alignment horizontal="center" vertical="center"/>
    </xf>
    <xf numFmtId="3" fontId="59" fillId="6" borderId="192" xfId="6" applyNumberFormat="1" applyFont="1" applyFill="1" applyBorder="1" applyAlignment="1">
      <alignment horizontal="center" vertical="center"/>
    </xf>
    <xf numFmtId="3" fontId="42" fillId="18" borderId="183" xfId="0" applyNumberFormat="1" applyFont="1" applyFill="1" applyBorder="1" applyAlignment="1">
      <alignment horizontal="center" vertical="center"/>
    </xf>
    <xf numFmtId="0" fontId="33" fillId="0" borderId="0" xfId="5" applyFont="1" applyAlignment="1">
      <alignment horizontal="left" vertical="center" indent="5"/>
    </xf>
    <xf numFmtId="0" fontId="57" fillId="0" borderId="0" xfId="5" applyFont="1" applyAlignment="1">
      <alignment horizontal="left" vertical="center" indent="2"/>
    </xf>
    <xf numFmtId="0" fontId="76" fillId="18" borderId="16" xfId="0" applyFont="1" applyFill="1" applyBorder="1" applyAlignment="1">
      <alignment horizontal="centerContinuous" vertical="center"/>
    </xf>
    <xf numFmtId="0" fontId="76" fillId="18" borderId="17" xfId="0" applyFont="1" applyFill="1" applyBorder="1" applyAlignment="1">
      <alignment horizontal="centerContinuous" vertical="center"/>
    </xf>
    <xf numFmtId="0" fontId="76" fillId="18" borderId="12" xfId="0" applyFont="1" applyFill="1" applyBorder="1" applyAlignment="1">
      <alignment horizontal="centerContinuous" vertical="center"/>
    </xf>
    <xf numFmtId="0" fontId="59" fillId="20" borderId="16" xfId="5" applyFont="1" applyFill="1" applyBorder="1" applyAlignment="1">
      <alignment horizontal="center" vertical="center" wrapText="1"/>
    </xf>
    <xf numFmtId="0" fontId="59" fillId="21" borderId="25" xfId="5" applyFont="1" applyFill="1" applyBorder="1" applyAlignment="1">
      <alignment horizontal="center" vertical="center" wrapText="1"/>
    </xf>
    <xf numFmtId="0" fontId="59" fillId="21" borderId="173" xfId="5" applyFont="1" applyFill="1" applyBorder="1" applyAlignment="1">
      <alignment horizontal="center" vertical="center" wrapText="1"/>
    </xf>
    <xf numFmtId="0" fontId="59" fillId="21" borderId="172" xfId="5" applyFont="1" applyFill="1" applyBorder="1" applyAlignment="1">
      <alignment horizontal="center" vertical="center" wrapText="1"/>
    </xf>
    <xf numFmtId="0" fontId="33" fillId="0" borderId="0" xfId="5" applyFont="1" applyAlignment="1">
      <alignment horizontal="left" vertical="center" indent="6"/>
    </xf>
    <xf numFmtId="0" fontId="59" fillId="0" borderId="159" xfId="5" applyFont="1" applyBorder="1" applyAlignment="1">
      <alignment horizontal="right" vertical="center" indent="1"/>
    </xf>
    <xf numFmtId="0" fontId="59" fillId="0" borderId="178" xfId="5" applyFont="1" applyBorder="1" applyAlignment="1">
      <alignment horizontal="right" vertical="center" indent="1"/>
    </xf>
    <xf numFmtId="0" fontId="68" fillId="13" borderId="0" xfId="5" applyFont="1" applyFill="1" applyAlignment="1">
      <alignment horizontal="centerContinuous" vertical="center"/>
    </xf>
    <xf numFmtId="3" fontId="33" fillId="0" borderId="0" xfId="3" applyNumberFormat="1" applyFont="1" applyAlignment="1">
      <alignment horizontal="center" vertical="center"/>
    </xf>
    <xf numFmtId="0" fontId="15" fillId="0" borderId="0" xfId="5" applyFont="1" applyAlignment="1">
      <alignment vertical="center"/>
    </xf>
    <xf numFmtId="0" fontId="68" fillId="22" borderId="0" xfId="5" applyFont="1" applyFill="1" applyAlignment="1">
      <alignment horizontal="centerContinuous" vertical="center"/>
    </xf>
    <xf numFmtId="0" fontId="33" fillId="12" borderId="0" xfId="5" applyFont="1" applyFill="1"/>
    <xf numFmtId="0" fontId="44" fillId="12" borderId="0" xfId="0" applyFont="1" applyFill="1" applyAlignment="1">
      <alignment horizontal="left" vertical="center"/>
    </xf>
    <xf numFmtId="0" fontId="44" fillId="12" borderId="0" xfId="0" applyFont="1" applyFill="1" applyAlignment="1">
      <alignment horizontal="right" vertical="center"/>
    </xf>
    <xf numFmtId="0" fontId="44" fillId="12" borderId="0" xfId="0" applyFont="1" applyFill="1" applyAlignment="1">
      <alignment horizontal="center" vertical="center"/>
    </xf>
    <xf numFmtId="0" fontId="57" fillId="12" borderId="0" xfId="5" applyFont="1" applyFill="1" applyAlignment="1">
      <alignment horizontal="center"/>
    </xf>
    <xf numFmtId="0" fontId="59" fillId="12" borderId="0" xfId="5" applyFont="1" applyFill="1" applyAlignment="1">
      <alignment horizontal="left"/>
    </xf>
    <xf numFmtId="0" fontId="44" fillId="12" borderId="140" xfId="0" applyFont="1" applyFill="1" applyBorder="1" applyAlignment="1">
      <alignment horizontal="center" vertical="center"/>
    </xf>
    <xf numFmtId="0" fontId="81" fillId="0" borderId="18" xfId="3" applyFont="1" applyBorder="1" applyAlignment="1">
      <alignment horizontal="center" vertical="center" wrapText="1"/>
    </xf>
    <xf numFmtId="0" fontId="82" fillId="12" borderId="18" xfId="3" applyFont="1" applyFill="1" applyBorder="1" applyAlignment="1">
      <alignment horizontal="center" vertical="center" wrapText="1"/>
    </xf>
    <xf numFmtId="0" fontId="6" fillId="12" borderId="0" xfId="5" applyFill="1"/>
    <xf numFmtId="164" fontId="37" fillId="12" borderId="0" xfId="6" applyNumberFormat="1" applyFont="1" applyFill="1" applyBorder="1" applyAlignment="1">
      <alignment horizontal="center" vertical="center" wrapText="1"/>
    </xf>
    <xf numFmtId="164" fontId="35" fillId="12" borderId="0" xfId="6" applyNumberFormat="1" applyFont="1" applyFill="1"/>
    <xf numFmtId="0" fontId="25" fillId="12" borderId="0" xfId="5" applyFont="1" applyFill="1"/>
    <xf numFmtId="0" fontId="28" fillId="0" borderId="0" xfId="0" applyFont="1" applyAlignment="1">
      <alignment horizontal="center" vertical="center"/>
    </xf>
    <xf numFmtId="0" fontId="24" fillId="23" borderId="80" xfId="5" applyFont="1" applyFill="1" applyBorder="1" applyAlignment="1">
      <alignment horizontal="center" vertical="center" wrapText="1"/>
    </xf>
    <xf numFmtId="0" fontId="24" fillId="23" borderId="81" xfId="5" applyFont="1" applyFill="1" applyBorder="1" applyAlignment="1">
      <alignment horizontal="center" vertical="center" wrapText="1"/>
    </xf>
    <xf numFmtId="0" fontId="24" fillId="23" borderId="82" xfId="5" applyFont="1" applyFill="1" applyBorder="1" applyAlignment="1">
      <alignment horizontal="center" vertical="center" wrapText="1"/>
    </xf>
    <xf numFmtId="0" fontId="31" fillId="23" borderId="83" xfId="5" applyFont="1" applyFill="1" applyBorder="1" applyAlignment="1">
      <alignment horizontal="center" vertical="center" wrapText="1"/>
    </xf>
    <xf numFmtId="164" fontId="24" fillId="0" borderId="68" xfId="6" applyNumberFormat="1" applyFont="1" applyFill="1" applyBorder="1" applyAlignment="1">
      <alignment vertical="center"/>
    </xf>
    <xf numFmtId="164" fontId="24" fillId="0" borderId="69" xfId="6" applyNumberFormat="1" applyFont="1" applyFill="1" applyBorder="1" applyAlignment="1">
      <alignment vertical="center"/>
    </xf>
    <xf numFmtId="164" fontId="24" fillId="0" borderId="70" xfId="6" applyNumberFormat="1" applyFont="1" applyFill="1" applyBorder="1" applyAlignment="1">
      <alignment vertical="center"/>
    </xf>
    <xf numFmtId="164" fontId="31" fillId="0" borderId="71" xfId="6" applyNumberFormat="1" applyFont="1" applyFill="1" applyBorder="1" applyAlignment="1">
      <alignment vertical="center"/>
    </xf>
    <xf numFmtId="0" fontId="28" fillId="0" borderId="0" xfId="0" applyFont="1" applyAlignment="1">
      <alignment vertical="center"/>
    </xf>
    <xf numFmtId="164" fontId="24" fillId="0" borderId="72" xfId="6" applyNumberFormat="1" applyFont="1" applyFill="1" applyBorder="1" applyAlignment="1">
      <alignment vertical="center"/>
    </xf>
    <xf numFmtId="164" fontId="24" fillId="0" borderId="73" xfId="6" applyNumberFormat="1" applyFont="1" applyFill="1" applyBorder="1" applyAlignment="1">
      <alignment vertical="center"/>
    </xf>
    <xf numFmtId="164" fontId="24" fillId="0" borderId="74" xfId="6" applyNumberFormat="1" applyFont="1" applyFill="1" applyBorder="1" applyAlignment="1">
      <alignment vertical="center"/>
    </xf>
    <xf numFmtId="164" fontId="31" fillId="0" borderId="75" xfId="6" applyNumberFormat="1" applyFont="1" applyFill="1" applyBorder="1" applyAlignment="1">
      <alignment vertical="center"/>
    </xf>
    <xf numFmtId="164" fontId="24" fillId="0" borderId="76" xfId="6" applyNumberFormat="1" applyFont="1" applyFill="1" applyBorder="1" applyAlignment="1">
      <alignment vertical="center"/>
    </xf>
    <xf numFmtId="164" fontId="24" fillId="0" borderId="77" xfId="6" applyNumberFormat="1" applyFont="1" applyFill="1" applyBorder="1" applyAlignment="1">
      <alignment vertical="center"/>
    </xf>
    <xf numFmtId="164" fontId="24" fillId="0" borderId="78" xfId="6" applyNumberFormat="1" applyFont="1" applyFill="1" applyBorder="1" applyAlignment="1">
      <alignment vertical="center"/>
    </xf>
    <xf numFmtId="164" fontId="31" fillId="0" borderId="79" xfId="6" applyNumberFormat="1" applyFont="1" applyFill="1" applyBorder="1" applyAlignment="1">
      <alignment vertical="center"/>
    </xf>
    <xf numFmtId="0" fontId="57" fillId="12" borderId="0" xfId="5" applyFont="1" applyFill="1" applyAlignment="1">
      <alignment horizontal="center" vertical="center"/>
    </xf>
    <xf numFmtId="0" fontId="31" fillId="0" borderId="1" xfId="5" applyFont="1" applyBorder="1" applyAlignment="1">
      <alignment horizontal="left" vertical="center" indent="1"/>
    </xf>
    <xf numFmtId="0" fontId="31" fillId="0" borderId="2" xfId="5" applyFont="1" applyBorder="1" applyAlignment="1">
      <alignment horizontal="left" vertical="center" indent="1"/>
    </xf>
    <xf numFmtId="0" fontId="31" fillId="0" borderId="5" xfId="5" applyFont="1" applyBorder="1" applyAlignment="1">
      <alignment horizontal="left" vertical="center" indent="1"/>
    </xf>
    <xf numFmtId="0" fontId="44" fillId="12" borderId="0" xfId="0" applyFont="1" applyFill="1" applyAlignment="1">
      <alignment horizontal="left" vertical="center" indent="1"/>
    </xf>
    <xf numFmtId="164" fontId="0" fillId="0" borderId="0" xfId="12" applyNumberFormat="1" applyFont="1"/>
    <xf numFmtId="0" fontId="41" fillId="0" borderId="132" xfId="0" applyFont="1" applyBorder="1" applyAlignment="1">
      <alignment horizontal="center" vertical="center"/>
    </xf>
    <xf numFmtId="164" fontId="41" fillId="0" borderId="132" xfId="12" applyNumberFormat="1" applyFont="1" applyBorder="1" applyAlignment="1">
      <alignment horizontal="center" vertical="center"/>
    </xf>
    <xf numFmtId="0" fontId="41" fillId="0" borderId="132" xfId="0" applyFont="1" applyBorder="1" applyAlignment="1">
      <alignment horizontal="right" vertical="center" indent="1"/>
    </xf>
    <xf numFmtId="0" fontId="3" fillId="0" borderId="4" xfId="0" applyFont="1" applyBorder="1" applyAlignment="1">
      <alignment horizontal="center" wrapText="1"/>
    </xf>
    <xf numFmtId="0" fontId="3" fillId="0" borderId="0" xfId="0" applyFont="1" applyAlignment="1">
      <alignment horizontal="center" wrapText="1"/>
    </xf>
    <xf numFmtId="3" fontId="0" fillId="16" borderId="125" xfId="0" applyNumberFormat="1" applyFill="1" applyBorder="1" applyAlignment="1">
      <alignment horizontal="left" vertical="center" wrapText="1"/>
    </xf>
    <xf numFmtId="3" fontId="0" fillId="16" borderId="126" xfId="0" applyNumberFormat="1" applyFill="1" applyBorder="1" applyAlignment="1">
      <alignment horizontal="center" vertical="center" wrapText="1"/>
    </xf>
    <xf numFmtId="3" fontId="0" fillId="24" borderId="127" xfId="0" applyNumberFormat="1" applyFill="1" applyBorder="1" applyAlignment="1">
      <alignment horizontal="center" vertical="center" wrapText="1"/>
    </xf>
    <xf numFmtId="3" fontId="0" fillId="16" borderId="125" xfId="0" applyNumberFormat="1" applyFill="1" applyBorder="1" applyAlignment="1">
      <alignment horizontal="center" vertical="center" wrapText="1"/>
    </xf>
    <xf numFmtId="3" fontId="0" fillId="16" borderId="12" xfId="0" applyNumberFormat="1" applyFill="1" applyBorder="1" applyAlignment="1">
      <alignment horizontal="center" vertical="center" wrapText="1"/>
    </xf>
    <xf numFmtId="3" fontId="0" fillId="16" borderId="193" xfId="0" applyNumberFormat="1" applyFill="1" applyBorder="1" applyAlignment="1">
      <alignment horizontal="left" vertical="center"/>
    </xf>
    <xf numFmtId="3" fontId="0" fillId="0" borderId="194" xfId="0" applyNumberFormat="1" applyBorder="1" applyAlignment="1">
      <alignment horizontal="center" vertical="center"/>
    </xf>
    <xf numFmtId="3" fontId="0" fillId="24" borderId="195" xfId="0" applyNumberFormat="1" applyFill="1" applyBorder="1" applyAlignment="1">
      <alignment horizontal="center" vertical="center"/>
    </xf>
    <xf numFmtId="3" fontId="0" fillId="0" borderId="193" xfId="0" applyNumberFormat="1" applyBorder="1" applyAlignment="1">
      <alignment horizontal="center" vertical="center"/>
    </xf>
    <xf numFmtId="3" fontId="0" fillId="16" borderId="7" xfId="0" applyNumberFormat="1" applyFill="1" applyBorder="1" applyAlignment="1">
      <alignment horizontal="center" vertical="center"/>
    </xf>
    <xf numFmtId="3" fontId="0" fillId="16" borderId="131" xfId="0" applyNumberFormat="1" applyFill="1" applyBorder="1" applyAlignment="1">
      <alignment horizontal="left" vertical="center"/>
    </xf>
    <xf numFmtId="3" fontId="0" fillId="0" borderId="132" xfId="0" applyNumberFormat="1" applyBorder="1" applyAlignment="1">
      <alignment horizontal="center" vertical="center"/>
    </xf>
    <xf numFmtId="3" fontId="0" fillId="24" borderId="133" xfId="0" applyNumberFormat="1" applyFill="1" applyBorder="1" applyAlignment="1">
      <alignment horizontal="center" vertical="center"/>
    </xf>
    <xf numFmtId="3" fontId="0" fillId="0" borderId="131" xfId="0" applyNumberFormat="1" applyBorder="1" applyAlignment="1">
      <alignment horizontal="center" vertical="center"/>
    </xf>
    <xf numFmtId="3" fontId="0" fillId="16" borderId="22" xfId="0" applyNumberFormat="1" applyFill="1" applyBorder="1" applyAlignment="1">
      <alignment horizontal="center" vertical="center"/>
    </xf>
    <xf numFmtId="3" fontId="0" fillId="16" borderId="134" xfId="0" applyNumberFormat="1" applyFill="1" applyBorder="1" applyAlignment="1">
      <alignment horizontal="left" vertical="center"/>
    </xf>
    <xf numFmtId="3" fontId="0" fillId="0" borderId="135" xfId="0" applyNumberFormat="1" applyBorder="1" applyAlignment="1">
      <alignment horizontal="center" vertical="center"/>
    </xf>
    <xf numFmtId="3" fontId="0" fillId="24" borderId="136" xfId="0" applyNumberFormat="1" applyFill="1" applyBorder="1" applyAlignment="1">
      <alignment horizontal="center" vertical="center"/>
    </xf>
    <xf numFmtId="3" fontId="0" fillId="0" borderId="134" xfId="0" applyNumberFormat="1" applyBorder="1" applyAlignment="1">
      <alignment horizontal="center" vertical="center"/>
    </xf>
    <xf numFmtId="3" fontId="0" fillId="16" borderId="15" xfId="0" applyNumberFormat="1" applyFill="1" applyBorder="1" applyAlignment="1">
      <alignment horizontal="center" vertical="center"/>
    </xf>
    <xf numFmtId="3" fontId="0" fillId="16" borderId="137" xfId="0" applyNumberFormat="1" applyFill="1" applyBorder="1" applyAlignment="1">
      <alignment horizontal="left" vertical="center"/>
    </xf>
    <xf numFmtId="3" fontId="0" fillId="16" borderId="138" xfId="0" applyNumberFormat="1" applyFill="1" applyBorder="1" applyAlignment="1">
      <alignment horizontal="center" vertical="center"/>
    </xf>
    <xf numFmtId="3" fontId="0" fillId="24" borderId="139" xfId="0" applyNumberFormat="1" applyFill="1" applyBorder="1" applyAlignment="1">
      <alignment horizontal="center" vertical="center"/>
    </xf>
    <xf numFmtId="3" fontId="0" fillId="16" borderId="137" xfId="0" applyNumberFormat="1" applyFill="1" applyBorder="1" applyAlignment="1">
      <alignment horizontal="center" vertical="center"/>
    </xf>
    <xf numFmtId="0" fontId="84" fillId="0" borderId="0" xfId="0" applyFont="1" applyAlignment="1">
      <alignment horizontal="left" vertical="center" readingOrder="1"/>
    </xf>
    <xf numFmtId="0" fontId="0" fillId="0" borderId="0" xfId="0" applyAlignment="1">
      <alignment horizontal="left"/>
    </xf>
    <xf numFmtId="0" fontId="57" fillId="0" borderId="0" xfId="5" applyFont="1" applyAlignment="1">
      <alignment horizontal="center" vertical="center"/>
    </xf>
    <xf numFmtId="0" fontId="41" fillId="25" borderId="4" xfId="0" applyFont="1" applyFill="1" applyBorder="1" applyAlignment="1">
      <alignment horizontal="center" vertical="center" wrapText="1"/>
    </xf>
    <xf numFmtId="0" fontId="41" fillId="25" borderId="4" xfId="0" applyFont="1" applyFill="1" applyBorder="1" applyAlignment="1">
      <alignment horizontal="center" wrapText="1"/>
    </xf>
    <xf numFmtId="0" fontId="3" fillId="0" borderId="0" xfId="0" applyFont="1" applyAlignment="1">
      <alignment vertical="center"/>
    </xf>
    <xf numFmtId="0" fontId="75" fillId="11" borderId="16" xfId="0" quotePrefix="1" applyFont="1" applyFill="1" applyBorder="1" applyAlignment="1">
      <alignment horizontal="left" vertical="center"/>
    </xf>
    <xf numFmtId="0" fontId="86" fillId="0" borderId="0" xfId="2" applyFont="1" applyAlignment="1">
      <alignment vertical="center"/>
    </xf>
    <xf numFmtId="0" fontId="34" fillId="0" borderId="0" xfId="0" applyFont="1" applyAlignment="1">
      <alignment vertical="center"/>
    </xf>
    <xf numFmtId="0" fontId="83" fillId="0" borderId="196" xfId="3" applyFont="1" applyBorder="1" applyAlignment="1">
      <alignment horizontal="center" vertical="center" wrapText="1"/>
    </xf>
    <xf numFmtId="0" fontId="83" fillId="0" borderId="197" xfId="3" applyFont="1" applyBorder="1" applyAlignment="1">
      <alignment horizontal="center" vertical="center" wrapText="1"/>
    </xf>
    <xf numFmtId="164" fontId="83" fillId="0" borderId="198" xfId="6" applyNumberFormat="1" applyFont="1" applyBorder="1" applyAlignment="1">
      <alignment horizontal="center" vertical="center" wrapText="1"/>
    </xf>
    <xf numFmtId="0" fontId="5" fillId="0" borderId="199" xfId="3" applyFont="1" applyBorder="1" applyAlignment="1">
      <alignment horizontal="center" vertical="center"/>
    </xf>
    <xf numFmtId="0" fontId="5" fillId="0" borderId="132" xfId="3" applyFont="1" applyBorder="1" applyAlignment="1">
      <alignment horizontal="center" vertical="center"/>
    </xf>
    <xf numFmtId="0" fontId="5" fillId="0" borderId="132" xfId="3" applyFont="1" applyBorder="1" applyAlignment="1">
      <alignment vertical="center"/>
    </xf>
    <xf numFmtId="3" fontId="5" fillId="0" borderId="132" xfId="3" applyNumberFormat="1" applyFont="1" applyBorder="1" applyAlignment="1">
      <alignment horizontal="center" vertical="center"/>
    </xf>
    <xf numFmtId="164" fontId="5" fillId="0" borderId="200" xfId="6" applyNumberFormat="1" applyFont="1" applyBorder="1" applyAlignment="1">
      <alignment vertical="center"/>
    </xf>
    <xf numFmtId="0" fontId="5" fillId="0" borderId="201" xfId="3" applyFont="1" applyBorder="1" applyAlignment="1">
      <alignment horizontal="center" vertical="center"/>
    </xf>
    <xf numFmtId="0" fontId="5" fillId="0" borderId="202" xfId="3" applyFont="1" applyBorder="1" applyAlignment="1">
      <alignment horizontal="center" vertical="center"/>
    </xf>
    <xf numFmtId="0" fontId="5" fillId="0" borderId="202" xfId="3" applyFont="1" applyBorder="1" applyAlignment="1">
      <alignment vertical="center"/>
    </xf>
    <xf numFmtId="3" fontId="5" fillId="0" borderId="202" xfId="3" applyNumberFormat="1" applyFont="1" applyBorder="1" applyAlignment="1">
      <alignment horizontal="center" vertical="center"/>
    </xf>
    <xf numFmtId="164" fontId="5" fillId="0" borderId="203" xfId="6" applyNumberFormat="1" applyFont="1" applyBorder="1" applyAlignment="1">
      <alignment vertical="center"/>
    </xf>
    <xf numFmtId="0" fontId="33" fillId="0" borderId="0" xfId="8" applyFont="1"/>
    <xf numFmtId="0" fontId="33" fillId="0" borderId="0" xfId="8" applyFont="1" applyAlignment="1">
      <alignment horizontal="left" indent="1"/>
    </xf>
    <xf numFmtId="164" fontId="33" fillId="0" borderId="0" xfId="6" quotePrefix="1" applyNumberFormat="1" applyFont="1"/>
    <xf numFmtId="0" fontId="41" fillId="0" borderId="132" xfId="9" applyFont="1" applyBorder="1"/>
    <xf numFmtId="165" fontId="33" fillId="0" borderId="132" xfId="10" applyNumberFormat="1" applyFont="1" applyBorder="1" applyAlignment="1">
      <alignment horizontal="center" vertical="center"/>
    </xf>
    <xf numFmtId="165" fontId="41" fillId="0" borderId="132" xfId="9" applyNumberFormat="1" applyFont="1" applyBorder="1" applyAlignment="1">
      <alignment horizontal="center"/>
    </xf>
    <xf numFmtId="0" fontId="41" fillId="0" borderId="129" xfId="9" applyFont="1" applyBorder="1"/>
    <xf numFmtId="165" fontId="33" fillId="0" borderId="129" xfId="10" applyNumberFormat="1" applyFont="1" applyBorder="1" applyAlignment="1">
      <alignment horizontal="center" vertical="center"/>
    </xf>
    <xf numFmtId="165" fontId="41" fillId="0" borderId="129" xfId="9" applyNumberFormat="1" applyFont="1" applyBorder="1" applyAlignment="1">
      <alignment horizontal="center"/>
    </xf>
    <xf numFmtId="0" fontId="41" fillId="0" borderId="128" xfId="9" applyFont="1" applyBorder="1"/>
    <xf numFmtId="165" fontId="42" fillId="0" borderId="130" xfId="10" applyNumberFormat="1" applyFont="1" applyBorder="1" applyAlignment="1">
      <alignment horizontal="center" vertical="center"/>
    </xf>
    <xf numFmtId="0" fontId="41" fillId="0" borderId="131" xfId="9" applyFont="1" applyBorder="1"/>
    <xf numFmtId="165" fontId="42" fillId="0" borderId="133" xfId="10" applyNumberFormat="1" applyFont="1" applyBorder="1" applyAlignment="1">
      <alignment horizontal="center" vertical="center"/>
    </xf>
    <xf numFmtId="0" fontId="41" fillId="0" borderId="205" xfId="9" applyFont="1" applyBorder="1"/>
    <xf numFmtId="0" fontId="41" fillId="0" borderId="204" xfId="9" applyFont="1" applyBorder="1"/>
    <xf numFmtId="165" fontId="33" fillId="0" borderId="204" xfId="10" applyNumberFormat="1" applyFont="1" applyBorder="1" applyAlignment="1">
      <alignment horizontal="center" vertical="center"/>
    </xf>
    <xf numFmtId="165" fontId="41" fillId="0" borderId="204" xfId="9" applyNumberFormat="1" applyFont="1" applyBorder="1" applyAlignment="1">
      <alignment horizontal="center"/>
    </xf>
    <xf numFmtId="165" fontId="42" fillId="0" borderId="206" xfId="10" applyNumberFormat="1" applyFont="1" applyBorder="1" applyAlignment="1">
      <alignment horizontal="center" vertical="center"/>
    </xf>
    <xf numFmtId="165" fontId="42" fillId="8" borderId="125" xfId="9" applyNumberFormat="1" applyFont="1" applyFill="1" applyBorder="1" applyAlignment="1">
      <alignment vertical="center"/>
    </xf>
    <xf numFmtId="165" fontId="42" fillId="8" borderId="126" xfId="9" applyNumberFormat="1" applyFont="1" applyFill="1" applyBorder="1" applyAlignment="1">
      <alignment vertical="center"/>
    </xf>
    <xf numFmtId="165" fontId="42" fillId="8" borderId="126" xfId="9" applyNumberFormat="1" applyFont="1" applyFill="1" applyBorder="1" applyAlignment="1">
      <alignment horizontal="center" vertical="center"/>
    </xf>
    <xf numFmtId="165" fontId="42" fillId="8" borderId="127" xfId="9" applyNumberFormat="1" applyFont="1" applyFill="1" applyBorder="1" applyAlignment="1">
      <alignment horizontal="center" vertical="center"/>
    </xf>
    <xf numFmtId="44" fontId="59" fillId="0" borderId="0" xfId="12" applyFont="1"/>
    <xf numFmtId="0" fontId="33" fillId="12" borderId="23" xfId="5" applyFont="1" applyFill="1" applyBorder="1" applyAlignment="1">
      <alignment vertical="center" wrapText="1"/>
    </xf>
    <xf numFmtId="0" fontId="33" fillId="12" borderId="23" xfId="5" applyFont="1" applyFill="1" applyBorder="1" applyAlignment="1">
      <alignment horizontal="left" vertical="center" wrapText="1" indent="2"/>
    </xf>
    <xf numFmtId="0" fontId="33" fillId="12" borderId="24" xfId="5" applyFont="1" applyFill="1" applyBorder="1" applyAlignment="1">
      <alignment horizontal="left" vertical="center" wrapText="1" indent="2"/>
    </xf>
    <xf numFmtId="0" fontId="33" fillId="12" borderId="207" xfId="5" applyFont="1" applyFill="1" applyBorder="1" applyAlignment="1">
      <alignment vertical="center" wrapText="1"/>
    </xf>
    <xf numFmtId="165" fontId="33" fillId="0" borderId="193" xfId="10" applyNumberFormat="1" applyFont="1" applyBorder="1" applyAlignment="1">
      <alignment horizontal="center" vertical="center"/>
    </xf>
    <xf numFmtId="165" fontId="33" fillId="0" borderId="195" xfId="10" applyNumberFormat="1" applyFont="1" applyBorder="1" applyAlignment="1">
      <alignment horizontal="center" vertical="center"/>
    </xf>
    <xf numFmtId="165" fontId="33" fillId="0" borderId="134" xfId="10" applyNumberFormat="1" applyFont="1" applyBorder="1" applyAlignment="1">
      <alignment horizontal="center" vertical="center"/>
    </xf>
    <xf numFmtId="165" fontId="33" fillId="0" borderId="136" xfId="10" applyNumberFormat="1" applyFont="1" applyBorder="1" applyAlignment="1">
      <alignment horizontal="center" vertical="center"/>
    </xf>
    <xf numFmtId="0" fontId="42" fillId="26" borderId="125" xfId="9" applyFont="1" applyFill="1" applyBorder="1" applyAlignment="1">
      <alignment horizontal="center" vertical="center" wrapText="1"/>
    </xf>
    <xf numFmtId="0" fontId="42" fillId="26" borderId="126" xfId="9" applyFont="1" applyFill="1" applyBorder="1" applyAlignment="1">
      <alignment horizontal="center" vertical="center" wrapText="1"/>
    </xf>
    <xf numFmtId="0" fontId="42" fillId="26" borderId="127" xfId="9" applyFont="1" applyFill="1" applyBorder="1" applyAlignment="1">
      <alignment horizontal="center" vertical="center" wrapText="1"/>
    </xf>
    <xf numFmtId="0" fontId="42" fillId="26" borderId="63" xfId="9" applyFont="1" applyFill="1" applyBorder="1" applyAlignment="1">
      <alignment horizontal="center" vertical="center" wrapText="1"/>
    </xf>
    <xf numFmtId="0" fontId="42" fillId="26" borderId="208" xfId="9" applyFont="1" applyFill="1" applyBorder="1" applyAlignment="1">
      <alignment horizontal="center" vertical="center" wrapText="1"/>
    </xf>
    <xf numFmtId="0" fontId="42" fillId="26" borderId="209" xfId="9" applyFont="1" applyFill="1" applyBorder="1" applyAlignment="1">
      <alignment horizontal="center" vertical="center" wrapText="1"/>
    </xf>
    <xf numFmtId="0" fontId="42" fillId="11" borderId="0" xfId="0" applyFont="1" applyFill="1" applyAlignment="1">
      <alignment vertical="center"/>
    </xf>
    <xf numFmtId="0" fontId="39" fillId="12" borderId="0" xfId="8" applyFill="1"/>
    <xf numFmtId="0" fontId="33" fillId="12" borderId="0" xfId="8" applyFont="1" applyFill="1"/>
    <xf numFmtId="0" fontId="33" fillId="12" borderId="0" xfId="8" applyFont="1" applyFill="1" applyAlignment="1">
      <alignment horizontal="left" indent="1"/>
    </xf>
    <xf numFmtId="0" fontId="64" fillId="12" borderId="85" xfId="0" applyFont="1" applyFill="1" applyBorder="1" applyAlignment="1">
      <alignment vertical="center"/>
    </xf>
    <xf numFmtId="0" fontId="33" fillId="12" borderId="85" xfId="8" applyFont="1" applyFill="1" applyBorder="1"/>
    <xf numFmtId="0" fontId="42" fillId="26" borderId="84" xfId="9" applyFont="1" applyFill="1" applyBorder="1" applyAlignment="1">
      <alignment horizontal="center" vertical="center" wrapText="1"/>
    </xf>
    <xf numFmtId="0" fontId="54" fillId="0" borderId="0" xfId="8" applyFont="1"/>
    <xf numFmtId="165" fontId="59" fillId="0" borderId="0" xfId="10" applyNumberFormat="1" applyFont="1" applyFill="1" applyBorder="1" applyAlignment="1">
      <alignment vertical="center" wrapText="1"/>
    </xf>
    <xf numFmtId="42" fontId="42" fillId="11" borderId="103" xfId="0" applyNumberFormat="1" applyFont="1" applyFill="1" applyBorder="1" applyAlignment="1">
      <alignment vertical="center"/>
    </xf>
    <xf numFmtId="165" fontId="33" fillId="27" borderId="193" xfId="10" applyNumberFormat="1" applyFont="1" applyFill="1" applyBorder="1" applyAlignment="1">
      <alignment horizontal="center" vertical="center"/>
    </xf>
    <xf numFmtId="165" fontId="33" fillId="27" borderId="194" xfId="10" applyNumberFormat="1" applyFont="1" applyFill="1" applyBorder="1" applyAlignment="1">
      <alignment horizontal="center" vertical="center"/>
    </xf>
    <xf numFmtId="165" fontId="33" fillId="27" borderId="195" xfId="10" applyNumberFormat="1" applyFont="1" applyFill="1" applyBorder="1" applyAlignment="1">
      <alignment horizontal="center" vertical="center"/>
    </xf>
    <xf numFmtId="165" fontId="33" fillId="27" borderId="131" xfId="10" applyNumberFormat="1" applyFont="1" applyFill="1" applyBorder="1" applyAlignment="1">
      <alignment horizontal="center" vertical="center"/>
    </xf>
    <xf numFmtId="165" fontId="33" fillId="27" borderId="132" xfId="10" applyNumberFormat="1" applyFont="1" applyFill="1" applyBorder="1" applyAlignment="1">
      <alignment horizontal="center" vertical="center"/>
    </xf>
    <xf numFmtId="165" fontId="33" fillId="27" borderId="133" xfId="10" applyNumberFormat="1" applyFont="1" applyFill="1" applyBorder="1" applyAlignment="1">
      <alignment horizontal="center" vertical="center"/>
    </xf>
    <xf numFmtId="165" fontId="33" fillId="27" borderId="134" xfId="10" applyNumberFormat="1" applyFont="1" applyFill="1" applyBorder="1" applyAlignment="1">
      <alignment horizontal="center" vertical="center"/>
    </xf>
    <xf numFmtId="165" fontId="33" fillId="27" borderId="135" xfId="10" applyNumberFormat="1" applyFont="1" applyFill="1" applyBorder="1" applyAlignment="1">
      <alignment horizontal="center" vertical="center"/>
    </xf>
    <xf numFmtId="165" fontId="33" fillId="27" borderId="136" xfId="10" applyNumberFormat="1" applyFont="1" applyFill="1" applyBorder="1" applyAlignment="1">
      <alignment horizontal="center" vertical="center"/>
    </xf>
    <xf numFmtId="0" fontId="41" fillId="27" borderId="131" xfId="9" applyFont="1" applyFill="1" applyBorder="1"/>
    <xf numFmtId="0" fontId="41" fillId="27" borderId="132" xfId="9" applyFont="1" applyFill="1" applyBorder="1"/>
    <xf numFmtId="165" fontId="41" fillId="27" borderId="132" xfId="9" applyNumberFormat="1" applyFont="1" applyFill="1" applyBorder="1" applyAlignment="1">
      <alignment horizontal="center"/>
    </xf>
    <xf numFmtId="165" fontId="42" fillId="27" borderId="133" xfId="10" applyNumberFormat="1" applyFont="1" applyFill="1" applyBorder="1" applyAlignment="1">
      <alignment horizontal="center" vertical="center"/>
    </xf>
    <xf numFmtId="0" fontId="33" fillId="0" borderId="44" xfId="5" applyFont="1" applyBorder="1"/>
    <xf numFmtId="0" fontId="33" fillId="0" borderId="60" xfId="5" applyFont="1" applyBorder="1"/>
    <xf numFmtId="0" fontId="33" fillId="0" borderId="61" xfId="5" applyFont="1" applyBorder="1"/>
    <xf numFmtId="0" fontId="33" fillId="0" borderId="45" xfId="5" applyFont="1" applyBorder="1"/>
    <xf numFmtId="0" fontId="33" fillId="0" borderId="46" xfId="5" applyFont="1" applyBorder="1"/>
    <xf numFmtId="44" fontId="41" fillId="0" borderId="0" xfId="6" applyFont="1"/>
    <xf numFmtId="169" fontId="41" fillId="0" borderId="0" xfId="6" applyNumberFormat="1" applyFont="1"/>
    <xf numFmtId="0" fontId="59" fillId="0" borderId="0" xfId="5" quotePrefix="1" applyFont="1" applyAlignment="1">
      <alignment vertical="center"/>
    </xf>
    <xf numFmtId="0" fontId="33" fillId="7" borderId="210" xfId="5" applyFont="1" applyFill="1" applyBorder="1"/>
    <xf numFmtId="44" fontId="41" fillId="7" borderId="212" xfId="6" applyFont="1" applyFill="1" applyBorder="1"/>
    <xf numFmtId="0" fontId="33" fillId="3" borderId="213" xfId="5" applyFont="1" applyFill="1" applyBorder="1"/>
    <xf numFmtId="8" fontId="33" fillId="3" borderId="215" xfId="5" applyNumberFormat="1" applyFont="1" applyFill="1" applyBorder="1"/>
    <xf numFmtId="0" fontId="33" fillId="3" borderId="216" xfId="5" applyFont="1" applyFill="1" applyBorder="1"/>
    <xf numFmtId="44" fontId="41" fillId="3" borderId="218" xfId="6" applyFont="1" applyFill="1" applyBorder="1"/>
    <xf numFmtId="0" fontId="33" fillId="0" borderId="219" xfId="5" applyFont="1" applyBorder="1" applyAlignment="1">
      <alignment horizontal="center"/>
    </xf>
    <xf numFmtId="0" fontId="33" fillId="0" borderId="220" xfId="5" applyFont="1" applyBorder="1" applyAlignment="1">
      <alignment horizontal="center"/>
    </xf>
    <xf numFmtId="0" fontId="33" fillId="0" borderId="221" xfId="5" applyFont="1" applyBorder="1" applyAlignment="1">
      <alignment horizontal="center"/>
    </xf>
    <xf numFmtId="8" fontId="33" fillId="0" borderId="43" xfId="5" applyNumberFormat="1" applyFont="1" applyBorder="1" applyAlignment="1">
      <alignment horizontal="center"/>
    </xf>
    <xf numFmtId="10" fontId="41" fillId="0" borderId="28" xfId="7" applyNumberFormat="1" applyFont="1" applyBorder="1" applyAlignment="1">
      <alignment horizontal="center"/>
    </xf>
    <xf numFmtId="0" fontId="33" fillId="0" borderId="28" xfId="5" applyFont="1" applyBorder="1" applyAlignment="1">
      <alignment horizontal="center"/>
    </xf>
    <xf numFmtId="164" fontId="41" fillId="0" borderId="0" xfId="6" applyNumberFormat="1" applyFont="1" applyBorder="1" applyAlignment="1">
      <alignment horizontal="center"/>
    </xf>
    <xf numFmtId="8" fontId="33" fillId="0" borderId="0" xfId="5" applyNumberFormat="1" applyFont="1" applyAlignment="1">
      <alignment horizontal="center"/>
    </xf>
    <xf numFmtId="0" fontId="46" fillId="10" borderId="0" xfId="0" applyFont="1" applyFill="1" applyAlignment="1">
      <alignment horizontal="center" vertical="center"/>
    </xf>
    <xf numFmtId="165" fontId="41" fillId="0" borderId="11" xfId="6" applyNumberFormat="1" applyFont="1" applyBorder="1" applyAlignment="1">
      <alignment horizontal="center"/>
    </xf>
    <xf numFmtId="165" fontId="41" fillId="3" borderId="217" xfId="6" applyNumberFormat="1" applyFont="1" applyFill="1" applyBorder="1" applyAlignment="1">
      <alignment horizontal="center"/>
    </xf>
    <xf numFmtId="165" fontId="41" fillId="7" borderId="211" xfId="6" applyNumberFormat="1" applyFont="1" applyFill="1" applyBorder="1" applyAlignment="1">
      <alignment horizontal="center"/>
    </xf>
    <xf numFmtId="165" fontId="41" fillId="3" borderId="214" xfId="6" applyNumberFormat="1" applyFont="1" applyFill="1" applyBorder="1" applyAlignment="1">
      <alignment horizontal="center"/>
    </xf>
    <xf numFmtId="0" fontId="41" fillId="2" borderId="16" xfId="0" applyFont="1" applyFill="1" applyBorder="1" applyAlignment="1">
      <alignment horizontal="center" vertical="center"/>
    </xf>
    <xf numFmtId="0" fontId="41" fillId="2" borderId="17" xfId="0" applyFont="1" applyFill="1" applyBorder="1" applyAlignment="1">
      <alignment horizontal="center" vertical="center"/>
    </xf>
    <xf numFmtId="0" fontId="41" fillId="2" borderId="12" xfId="0" applyFont="1" applyFill="1" applyBorder="1" applyAlignment="1">
      <alignment horizontal="center" vertical="center"/>
    </xf>
    <xf numFmtId="0" fontId="69" fillId="0" borderId="0" xfId="5" quotePrefix="1" applyFont="1" applyAlignment="1">
      <alignment horizontal="left" vertical="center" wrapText="1" indent="1"/>
    </xf>
    <xf numFmtId="0" fontId="41" fillId="0" borderId="87" xfId="0" quotePrefix="1" applyFont="1" applyBorder="1" applyAlignment="1">
      <alignment horizontal="center" vertical="top" wrapText="1"/>
    </xf>
    <xf numFmtId="0" fontId="41" fillId="0" borderId="0" xfId="0" applyFont="1" applyAlignment="1">
      <alignment horizontal="center" vertical="center" wrapText="1"/>
    </xf>
    <xf numFmtId="0" fontId="51" fillId="0" borderId="90" xfId="0" applyFont="1" applyBorder="1" applyAlignment="1">
      <alignment horizontal="center" vertical="center" wrapText="1"/>
    </xf>
    <xf numFmtId="0" fontId="51" fillId="0" borderId="0" xfId="0" applyFont="1" applyAlignment="1">
      <alignment horizontal="center" vertical="center" wrapText="1"/>
    </xf>
    <xf numFmtId="0" fontId="51" fillId="0" borderId="4" xfId="0" applyFont="1" applyBorder="1" applyAlignment="1">
      <alignment horizontal="center" vertical="center" wrapText="1"/>
    </xf>
    <xf numFmtId="0" fontId="52" fillId="0" borderId="90" xfId="0" quotePrefix="1" applyFont="1" applyBorder="1" applyAlignment="1">
      <alignment horizontal="center" vertical="center" wrapText="1"/>
    </xf>
    <xf numFmtId="0" fontId="52" fillId="0" borderId="90" xfId="0" applyFont="1" applyBorder="1" applyAlignment="1">
      <alignment horizontal="center" vertical="center" wrapText="1"/>
    </xf>
    <xf numFmtId="0" fontId="52" fillId="0" borderId="0" xfId="0" applyFont="1" applyAlignment="1">
      <alignment horizontal="center" vertical="center" wrapText="1"/>
    </xf>
    <xf numFmtId="0" fontId="52" fillId="0" borderId="4" xfId="0" applyFont="1" applyBorder="1" applyAlignment="1">
      <alignment horizontal="center" vertical="center" wrapText="1"/>
    </xf>
    <xf numFmtId="0" fontId="41" fillId="0" borderId="0" xfId="0" applyFont="1" applyAlignment="1">
      <alignment horizontal="left" vertical="center" wrapText="1"/>
    </xf>
    <xf numFmtId="0" fontId="42" fillId="0" borderId="112" xfId="0" applyFont="1" applyBorder="1" applyAlignment="1">
      <alignment horizontal="center" vertical="center"/>
    </xf>
    <xf numFmtId="0" fontId="56" fillId="0" borderId="106" xfId="0" applyFont="1" applyBorder="1" applyAlignment="1">
      <alignment horizontal="center" vertical="center"/>
    </xf>
    <xf numFmtId="0" fontId="33" fillId="0" borderId="0" xfId="5" applyFont="1" applyAlignment="1">
      <alignment horizontal="left" vertical="center" wrapText="1" indent="2"/>
    </xf>
    <xf numFmtId="0" fontId="65" fillId="0" borderId="0" xfId="0" applyFont="1" applyAlignment="1">
      <alignment horizontal="left" vertical="center" wrapText="1" indent="4"/>
    </xf>
    <xf numFmtId="0" fontId="64" fillId="0" borderId="0" xfId="0" applyFont="1" applyAlignment="1">
      <alignment horizontal="left" vertical="center" wrapText="1" indent="4"/>
    </xf>
    <xf numFmtId="0" fontId="44" fillId="0" borderId="0" xfId="0" applyFont="1" applyAlignment="1">
      <alignment horizontal="center" vertical="center" wrapText="1"/>
    </xf>
    <xf numFmtId="0" fontId="64" fillId="0" borderId="0" xfId="0" applyFont="1" applyAlignment="1">
      <alignment horizontal="left" vertical="center" wrapText="1" indent="3"/>
    </xf>
    <xf numFmtId="0" fontId="16" fillId="0" borderId="0" xfId="5" applyFont="1" applyAlignment="1">
      <alignment horizontal="center" vertical="center" wrapText="1"/>
    </xf>
    <xf numFmtId="0" fontId="64" fillId="0" borderId="90" xfId="0" applyFont="1" applyBorder="1" applyAlignment="1">
      <alignment horizontal="center" vertical="center" wrapText="1"/>
    </xf>
    <xf numFmtId="0" fontId="64" fillId="0" borderId="0" xfId="0" applyFont="1" applyAlignment="1">
      <alignment horizontal="center" vertical="center" wrapText="1"/>
    </xf>
    <xf numFmtId="0" fontId="65" fillId="12" borderId="0" xfId="0" applyFont="1" applyFill="1" applyAlignment="1">
      <alignment horizontal="left" vertical="center" wrapText="1" indent="2"/>
    </xf>
    <xf numFmtId="0" fontId="6" fillId="0" borderId="0" xfId="8" applyFont="1" applyAlignment="1">
      <alignment horizontal="left" vertical="center" wrapText="1"/>
    </xf>
    <xf numFmtId="165" fontId="59" fillId="0" borderId="0" xfId="10" applyNumberFormat="1" applyFont="1" applyFill="1" applyBorder="1" applyAlignment="1">
      <alignment horizontal="center" vertical="center" wrapText="1"/>
    </xf>
    <xf numFmtId="0" fontId="64" fillId="12" borderId="0" xfId="0" applyFont="1" applyFill="1" applyAlignment="1">
      <alignment horizontal="left" vertical="center" wrapText="1"/>
    </xf>
    <xf numFmtId="0" fontId="33" fillId="0" borderId="0" xfId="5" applyFont="1" applyAlignment="1">
      <alignment horizontal="left" wrapText="1" indent="1"/>
    </xf>
    <xf numFmtId="0" fontId="22" fillId="0" borderId="32" xfId="5" applyFont="1" applyBorder="1" applyAlignment="1">
      <alignment horizontal="center" vertical="center" textRotation="255"/>
    </xf>
    <xf numFmtId="0" fontId="26" fillId="2" borderId="16" xfId="5" applyFont="1" applyFill="1" applyBorder="1" applyAlignment="1">
      <alignment horizontal="center" vertical="center"/>
    </xf>
    <xf numFmtId="0" fontId="26" fillId="2" borderId="17" xfId="5" applyFont="1" applyFill="1" applyBorder="1" applyAlignment="1">
      <alignment horizontal="center" vertical="center"/>
    </xf>
    <xf numFmtId="0" fontId="26" fillId="2" borderId="12" xfId="5" applyFont="1" applyFill="1" applyBorder="1" applyAlignment="1">
      <alignment horizontal="center" vertical="center"/>
    </xf>
    <xf numFmtId="0" fontId="16" fillId="0" borderId="0" xfId="5" applyFont="1" applyAlignment="1">
      <alignment horizontal="center" wrapText="1"/>
    </xf>
    <xf numFmtId="0" fontId="28" fillId="2" borderId="16" xfId="0" applyFont="1" applyFill="1" applyBorder="1" applyAlignment="1">
      <alignment horizontal="center"/>
    </xf>
    <xf numFmtId="0" fontId="28" fillId="2" borderId="17" xfId="0" applyFont="1" applyFill="1" applyBorder="1" applyAlignment="1">
      <alignment horizontal="center"/>
    </xf>
    <xf numFmtId="0" fontId="28" fillId="2" borderId="12" xfId="0" applyFont="1" applyFill="1" applyBorder="1" applyAlignment="1">
      <alignment horizontal="center"/>
    </xf>
    <xf numFmtId="0" fontId="41" fillId="12" borderId="0" xfId="0" applyFont="1" applyFill="1" applyAlignment="1">
      <alignment horizontal="center" vertical="center" wrapText="1"/>
    </xf>
  </cellXfs>
  <cellStyles count="13">
    <cellStyle name="Comma" xfId="1" builtinId="3"/>
    <cellStyle name="Comma 2" xfId="4" xr:uid="{1FB82B8F-3BDD-4C8D-ACF2-188FDF5D9B00}"/>
    <cellStyle name="Comma 2 2" xfId="10" xr:uid="{8C8DDD67-CF6B-4FF1-A876-0EBA06D3E8D1}"/>
    <cellStyle name="Comma 3" xfId="11" xr:uid="{8BB7895B-962A-4E93-A40E-FB31ADBB0918}"/>
    <cellStyle name="Currency" xfId="12" builtinId="4"/>
    <cellStyle name="Currency 2" xfId="6" xr:uid="{82E46095-1BCB-49DB-9728-234EC886B073}"/>
    <cellStyle name="Hyperlink" xfId="2" builtinId="8"/>
    <cellStyle name="Normal" xfId="0" builtinId="0"/>
    <cellStyle name="Normal 2" xfId="5" xr:uid="{B027D8D4-0884-4045-8BFB-37AA40039DA8}"/>
    <cellStyle name="Normal 2 2" xfId="8" xr:uid="{7D277A69-1CC3-4A78-B40B-3DBB27F51C8B}"/>
    <cellStyle name="Normal 2 2 2" xfId="9" xr:uid="{F8C0DEA2-ABD2-4DC1-9FC9-1FAF575A5E15}"/>
    <cellStyle name="Normal_pivot table show pages" xfId="3" xr:uid="{D98DCB15-301B-4D80-8C4B-43105F9769EA}"/>
    <cellStyle name="Percent 2" xfId="7" xr:uid="{CBAD7AAE-66F1-4D8F-BDA9-6D92F9589583}"/>
  </cellStyles>
  <dxfs count="12">
    <dxf>
      <fill>
        <patternFill>
          <bgColor indexed="42"/>
        </patternFill>
      </fill>
    </dxf>
    <dxf>
      <fill>
        <patternFill>
          <bgColor indexed="1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2"/>
        </patternFill>
      </fill>
    </dxf>
    <dxf>
      <fill>
        <patternFill>
          <bgColor indexed="15"/>
        </patternFill>
      </fill>
    </dxf>
    <dxf>
      <fill>
        <gradientFill degree="90">
          <stop position="0">
            <color theme="9"/>
          </stop>
          <stop position="0.5">
            <color theme="9" tint="0.80001220740379042"/>
          </stop>
          <stop position="1">
            <color theme="9"/>
          </stop>
        </gradientFill>
      </fill>
    </dxf>
    <dxf>
      <fill>
        <gradientFill degree="90">
          <stop position="0">
            <color theme="9" tint="0.80001220740379042"/>
          </stop>
          <stop position="0.5">
            <color theme="9"/>
          </stop>
          <stop position="1">
            <color theme="9" tint="0.80001220740379042"/>
          </stop>
        </gradientFill>
      </fill>
    </dxf>
    <dxf>
      <fill>
        <gradientFill degree="90">
          <stop position="0">
            <color theme="9" tint="0.40000610370189521"/>
          </stop>
          <stop position="0.5">
            <color theme="9" tint="0.80001220740379042"/>
          </stop>
          <stop position="1">
            <color theme="9" tint="0.40000610370189521"/>
          </stop>
        </gradient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9FDD05"/>
      <color rgb="FFDEFD99"/>
      <color rgb="FFCDF2FF"/>
      <color rgb="FF81DEFF"/>
      <color rgb="FFF7FEE7"/>
      <color rgb="FFE6FDB0"/>
      <color rgb="FFEAFEBE"/>
      <color rgb="FFF3FE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2.tmp"/><Relationship Id="rId2" Type="http://schemas.openxmlformats.org/officeDocument/2006/relationships/image" Target="../media/image21.tmp"/><Relationship Id="rId1" Type="http://schemas.openxmlformats.org/officeDocument/2006/relationships/image" Target="../media/image20.tmp"/><Relationship Id="rId4" Type="http://schemas.openxmlformats.org/officeDocument/2006/relationships/image" Target="../media/image23.emf"/></Relationships>
</file>

<file path=xl/drawings/_rels/drawing1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tmp"/><Relationship Id="rId1" Type="http://schemas.openxmlformats.org/officeDocument/2006/relationships/image" Target="../media/image24.emf"/><Relationship Id="rId4"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tmp"/></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tmp"/><Relationship Id="rId2" Type="http://schemas.openxmlformats.org/officeDocument/2006/relationships/image" Target="../media/image13.tmp"/><Relationship Id="rId1" Type="http://schemas.openxmlformats.org/officeDocument/2006/relationships/image" Target="../media/image12.tmp"/><Relationship Id="rId5" Type="http://schemas.openxmlformats.org/officeDocument/2006/relationships/image" Target="../media/image16.tmp"/><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2" Type="http://schemas.openxmlformats.org/officeDocument/2006/relationships/image" Target="../media/image18.tmp"/><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57268</xdr:colOff>
      <xdr:row>20</xdr:row>
      <xdr:rowOff>219075</xdr:rowOff>
    </xdr:to>
    <xdr:pic>
      <xdr:nvPicPr>
        <xdr:cNvPr id="2" name="Picture 1">
          <a:extLst>
            <a:ext uri="{FF2B5EF4-FFF2-40B4-BE49-F238E27FC236}">
              <a16:creationId xmlns:a16="http://schemas.microsoft.com/office/drawing/2014/main" id="{5725A260-96D0-3D51-F16E-26ED0F8B8A4A}"/>
            </a:ext>
          </a:extLst>
        </xdr:cNvPr>
        <xdr:cNvPicPr>
          <a:picLocks noChangeAspect="1"/>
        </xdr:cNvPicPr>
      </xdr:nvPicPr>
      <xdr:blipFill>
        <a:blip xmlns:r="http://schemas.openxmlformats.org/officeDocument/2006/relationships" r:embed="rId1"/>
        <a:stretch>
          <a:fillRect/>
        </a:stretch>
      </xdr:blipFill>
      <xdr:spPr>
        <a:xfrm>
          <a:off x="0" y="0"/>
          <a:ext cx="4934068" cy="6858000"/>
        </a:xfrm>
        <a:prstGeom prst="rect">
          <a:avLst/>
        </a:prstGeom>
        <a:ln w="12700">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190500</xdr:colOff>
      <xdr:row>19</xdr:row>
      <xdr:rowOff>38100</xdr:rowOff>
    </xdr:from>
    <xdr:to>
      <xdr:col>6</xdr:col>
      <xdr:colOff>73026</xdr:colOff>
      <xdr:row>27</xdr:row>
      <xdr:rowOff>114300</xdr:rowOff>
    </xdr:to>
    <xdr:pic>
      <xdr:nvPicPr>
        <xdr:cNvPr id="2" name="Picture 1">
          <a:extLst>
            <a:ext uri="{FF2B5EF4-FFF2-40B4-BE49-F238E27FC236}">
              <a16:creationId xmlns:a16="http://schemas.microsoft.com/office/drawing/2014/main" id="{642B82BD-23E2-4FBF-94CC-914172174913}"/>
            </a:ext>
          </a:extLst>
        </xdr:cNvPr>
        <xdr:cNvPicPr>
          <a:picLocks noChangeAspect="1"/>
        </xdr:cNvPicPr>
      </xdr:nvPicPr>
      <xdr:blipFill rotWithShape="1">
        <a:blip xmlns:r="http://schemas.openxmlformats.org/officeDocument/2006/relationships" r:embed="rId1"/>
        <a:srcRect l="1059"/>
        <a:stretch/>
      </xdr:blipFill>
      <xdr:spPr>
        <a:xfrm>
          <a:off x="190500" y="5105400"/>
          <a:ext cx="5635626" cy="1981200"/>
        </a:xfrm>
        <a:prstGeom prst="rect">
          <a:avLst/>
        </a:prstGeom>
        <a:ln w="12700">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304800</xdr:colOff>
      <xdr:row>31</xdr:row>
      <xdr:rowOff>9525</xdr:rowOff>
    </xdr:from>
    <xdr:to>
      <xdr:col>6</xdr:col>
      <xdr:colOff>5045394</xdr:colOff>
      <xdr:row>48</xdr:row>
      <xdr:rowOff>3132</xdr:rowOff>
    </xdr:to>
    <xdr:pic>
      <xdr:nvPicPr>
        <xdr:cNvPr id="2" name="Picture 1" descr="A screenshot of a computer&#10;&#10;Description automatically generated">
          <a:extLst>
            <a:ext uri="{FF2B5EF4-FFF2-40B4-BE49-F238E27FC236}">
              <a16:creationId xmlns:a16="http://schemas.microsoft.com/office/drawing/2014/main" id="{95554CF2-E363-4296-B6A0-24F68A2371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24" r="924" b="1387"/>
        <a:stretch/>
      </xdr:blipFill>
      <xdr:spPr>
        <a:xfrm>
          <a:off x="7439025" y="7115175"/>
          <a:ext cx="4740594" cy="3879807"/>
        </a:xfrm>
        <a:prstGeom prst="rect">
          <a:avLst/>
        </a:prstGeom>
        <a:ln w="12700">
          <a:solidFill>
            <a:schemeClr val="tx1"/>
          </a:solidFill>
        </a:ln>
      </xdr:spPr>
    </xdr:pic>
    <xdr:clientData/>
  </xdr:twoCellAnchor>
  <xdr:twoCellAnchor editAs="oneCell">
    <xdr:from>
      <xdr:col>6</xdr:col>
      <xdr:colOff>5300271</xdr:colOff>
      <xdr:row>31</xdr:row>
      <xdr:rowOff>9525</xdr:rowOff>
    </xdr:from>
    <xdr:to>
      <xdr:col>14</xdr:col>
      <xdr:colOff>312981</xdr:colOff>
      <xdr:row>48</xdr:row>
      <xdr:rowOff>10752</xdr:rowOff>
    </xdr:to>
    <xdr:pic>
      <xdr:nvPicPr>
        <xdr:cNvPr id="3" name="Picture 2" descr="A screenshot of a computer&#10;&#10;Description automatically generated">
          <a:extLst>
            <a:ext uri="{FF2B5EF4-FFF2-40B4-BE49-F238E27FC236}">
              <a16:creationId xmlns:a16="http://schemas.microsoft.com/office/drawing/2014/main" id="{960E502E-3361-4997-9C98-6CC476C54DD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5" r="855" b="1194"/>
        <a:stretch/>
      </xdr:blipFill>
      <xdr:spPr>
        <a:xfrm>
          <a:off x="12434496" y="7115175"/>
          <a:ext cx="4747260" cy="3887427"/>
        </a:xfrm>
        <a:prstGeom prst="rect">
          <a:avLst/>
        </a:prstGeom>
        <a:ln w="12700">
          <a:solidFill>
            <a:schemeClr val="tx1"/>
          </a:solidFill>
        </a:ln>
      </xdr:spPr>
    </xdr:pic>
    <xdr:clientData/>
  </xdr:twoCellAnchor>
  <xdr:twoCellAnchor editAs="oneCell">
    <xdr:from>
      <xdr:col>6</xdr:col>
      <xdr:colOff>304800</xdr:colOff>
      <xdr:row>48</xdr:row>
      <xdr:rowOff>123825</xdr:rowOff>
    </xdr:from>
    <xdr:to>
      <xdr:col>6</xdr:col>
      <xdr:colOff>5045394</xdr:colOff>
      <xdr:row>65</xdr:row>
      <xdr:rowOff>125052</xdr:rowOff>
    </xdr:to>
    <xdr:pic>
      <xdr:nvPicPr>
        <xdr:cNvPr id="4" name="Picture 3" descr="A screenshot of a computer&#10;&#10;Description automatically generated">
          <a:extLst>
            <a:ext uri="{FF2B5EF4-FFF2-40B4-BE49-F238E27FC236}">
              <a16:creationId xmlns:a16="http://schemas.microsoft.com/office/drawing/2014/main" id="{BEA06276-08E7-4413-9006-3C7CA9EE7ED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24" r="924" b="1194"/>
        <a:stretch/>
      </xdr:blipFill>
      <xdr:spPr>
        <a:xfrm>
          <a:off x="7439025" y="11115675"/>
          <a:ext cx="4740594" cy="3887427"/>
        </a:xfrm>
        <a:prstGeom prst="rect">
          <a:avLst/>
        </a:prstGeom>
        <a:ln w="12700">
          <a:solidFill>
            <a:schemeClr val="tx1"/>
          </a:solidFill>
        </a:ln>
      </xdr:spPr>
    </xdr:pic>
    <xdr:clientData/>
  </xdr:twoCellAnchor>
  <xdr:twoCellAnchor editAs="oneCell">
    <xdr:from>
      <xdr:col>0</xdr:col>
      <xdr:colOff>0</xdr:colOff>
      <xdr:row>31</xdr:row>
      <xdr:rowOff>0</xdr:rowOff>
    </xdr:from>
    <xdr:to>
      <xdr:col>6</xdr:col>
      <xdr:colOff>19050</xdr:colOff>
      <xdr:row>47</xdr:row>
      <xdr:rowOff>133350</xdr:rowOff>
    </xdr:to>
    <xdr:pic>
      <xdr:nvPicPr>
        <xdr:cNvPr id="6" name="Picture 5">
          <a:extLst>
            <a:ext uri="{FF2B5EF4-FFF2-40B4-BE49-F238E27FC236}">
              <a16:creationId xmlns:a16="http://schemas.microsoft.com/office/drawing/2014/main" id="{C955EEC0-6F61-4E65-8CF7-648E028A8BBE}"/>
            </a:ext>
          </a:extLst>
        </xdr:cNvPr>
        <xdr:cNvPicPr>
          <a:picLocks noChangeAspect="1"/>
        </xdr:cNvPicPr>
      </xdr:nvPicPr>
      <xdr:blipFill>
        <a:blip xmlns:r="http://schemas.openxmlformats.org/officeDocument/2006/relationships" r:embed="rId4"/>
        <a:stretch>
          <a:fillRect/>
        </a:stretch>
      </xdr:blipFill>
      <xdr:spPr>
        <a:xfrm>
          <a:off x="0" y="7105650"/>
          <a:ext cx="7153275" cy="3790950"/>
        </a:xfrm>
        <a:prstGeom prst="rect">
          <a:avLst/>
        </a:prstGeom>
        <a:ln w="12700">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15</xdr:col>
      <xdr:colOff>120162</xdr:colOff>
      <xdr:row>26</xdr:row>
      <xdr:rowOff>184638</xdr:rowOff>
    </xdr:to>
    <xdr:pic>
      <xdr:nvPicPr>
        <xdr:cNvPr id="11" name="Picture 10">
          <a:extLst>
            <a:ext uri="{FF2B5EF4-FFF2-40B4-BE49-F238E27FC236}">
              <a16:creationId xmlns:a16="http://schemas.microsoft.com/office/drawing/2014/main" id="{06746440-7A54-48D4-B87D-0A16EFCF93B9}"/>
            </a:ext>
          </a:extLst>
        </xdr:cNvPr>
        <xdr:cNvPicPr>
          <a:picLocks noChangeAspect="1"/>
        </xdr:cNvPicPr>
      </xdr:nvPicPr>
      <xdr:blipFill>
        <a:blip xmlns:r="http://schemas.openxmlformats.org/officeDocument/2006/relationships" r:embed="rId1"/>
        <a:stretch>
          <a:fillRect/>
        </a:stretch>
      </xdr:blipFill>
      <xdr:spPr>
        <a:xfrm>
          <a:off x="3912577" y="0"/>
          <a:ext cx="5219700" cy="5467350"/>
        </a:xfrm>
        <a:prstGeom prst="rect">
          <a:avLst/>
        </a:prstGeom>
        <a:ln w="12700">
          <a:solidFill>
            <a:schemeClr val="tx1"/>
          </a:solidFill>
        </a:ln>
      </xdr:spPr>
    </xdr:pic>
    <xdr:clientData/>
  </xdr:twoCellAnchor>
  <xdr:twoCellAnchor editAs="oneCell">
    <xdr:from>
      <xdr:col>16</xdr:col>
      <xdr:colOff>0</xdr:colOff>
      <xdr:row>0</xdr:row>
      <xdr:rowOff>0</xdr:rowOff>
    </xdr:from>
    <xdr:to>
      <xdr:col>22</xdr:col>
      <xdr:colOff>210038</xdr:colOff>
      <xdr:row>11</xdr:row>
      <xdr:rowOff>40710</xdr:rowOff>
    </xdr:to>
    <xdr:pic>
      <xdr:nvPicPr>
        <xdr:cNvPr id="15" name="Picture 14" descr="A screenshot of a computer&#10;&#10;Description automatically generated">
          <a:extLst>
            <a:ext uri="{FF2B5EF4-FFF2-40B4-BE49-F238E27FC236}">
              <a16:creationId xmlns:a16="http://schemas.microsoft.com/office/drawing/2014/main" id="{585DED06-ED46-4123-8995-9B31C8D6135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85" r="1185" b="1859"/>
        <a:stretch/>
      </xdr:blipFill>
      <xdr:spPr>
        <a:xfrm>
          <a:off x="9590942" y="0"/>
          <a:ext cx="3683000" cy="2356018"/>
        </a:xfrm>
        <a:prstGeom prst="rect">
          <a:avLst/>
        </a:prstGeom>
        <a:ln w="12700">
          <a:solidFill>
            <a:schemeClr val="tx1"/>
          </a:solidFill>
        </a:ln>
      </xdr:spPr>
    </xdr:pic>
    <xdr:clientData/>
  </xdr:twoCellAnchor>
  <xdr:twoCellAnchor editAs="oneCell">
    <xdr:from>
      <xdr:col>7</xdr:col>
      <xdr:colOff>387280</xdr:colOff>
      <xdr:row>25</xdr:row>
      <xdr:rowOff>91063</xdr:rowOff>
    </xdr:from>
    <xdr:to>
      <xdr:col>21</xdr:col>
      <xdr:colOff>23656</xdr:colOff>
      <xdr:row>31</xdr:row>
      <xdr:rowOff>30542</xdr:rowOff>
    </xdr:to>
    <xdr:pic>
      <xdr:nvPicPr>
        <xdr:cNvPr id="9" name="Picture 8">
          <a:extLst>
            <a:ext uri="{FF2B5EF4-FFF2-40B4-BE49-F238E27FC236}">
              <a16:creationId xmlns:a16="http://schemas.microsoft.com/office/drawing/2014/main" id="{5F07C99D-67A4-4681-6DD3-A12C350306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55173" y="5329813"/>
          <a:ext cx="7841483" cy="1164122"/>
        </a:xfrm>
        <a:prstGeom prst="rect">
          <a:avLst/>
        </a:prstGeom>
      </xdr:spPr>
    </xdr:pic>
    <xdr:clientData/>
  </xdr:twoCellAnchor>
  <xdr:twoCellAnchor editAs="oneCell">
    <xdr:from>
      <xdr:col>23</xdr:col>
      <xdr:colOff>0</xdr:colOff>
      <xdr:row>0</xdr:row>
      <xdr:rowOff>0</xdr:rowOff>
    </xdr:from>
    <xdr:to>
      <xdr:col>33</xdr:col>
      <xdr:colOff>416785</xdr:colOff>
      <xdr:row>33</xdr:row>
      <xdr:rowOff>14169</xdr:rowOff>
    </xdr:to>
    <xdr:pic>
      <xdr:nvPicPr>
        <xdr:cNvPr id="21" name="Picture 20">
          <a:extLst>
            <a:ext uri="{FF2B5EF4-FFF2-40B4-BE49-F238E27FC236}">
              <a16:creationId xmlns:a16="http://schemas.microsoft.com/office/drawing/2014/main" id="{1942DB44-5A8C-45DE-8AF6-F72A96A436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43214" y="0"/>
          <a:ext cx="6267857" cy="68857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11</xdr:col>
      <xdr:colOff>413925</xdr:colOff>
      <xdr:row>22</xdr:row>
      <xdr:rowOff>41416</xdr:rowOff>
    </xdr:to>
    <xdr:pic>
      <xdr:nvPicPr>
        <xdr:cNvPr id="5" name="Picture 4" descr="A screenshot of a computer&#10;&#10;Description automatically generated">
          <a:extLst>
            <a:ext uri="{FF2B5EF4-FFF2-40B4-BE49-F238E27FC236}">
              <a16:creationId xmlns:a16="http://schemas.microsoft.com/office/drawing/2014/main" id="{BC6245BD-3E1D-4C58-9837-41A361BB277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70" r="1024" b="12227"/>
        <a:stretch/>
      </xdr:blipFill>
      <xdr:spPr>
        <a:xfrm>
          <a:off x="6004891" y="2385391"/>
          <a:ext cx="3205164" cy="3056285"/>
        </a:xfrm>
        <a:prstGeom prst="rect">
          <a:avLst/>
        </a:prstGeom>
        <a:ln w="12700">
          <a:solidFill>
            <a:schemeClr val="tx1"/>
          </a:solidFill>
        </a:ln>
      </xdr:spPr>
    </xdr:pic>
    <xdr:clientData/>
  </xdr:twoCellAnchor>
  <xdr:twoCellAnchor editAs="oneCell">
    <xdr:from>
      <xdr:col>11</xdr:col>
      <xdr:colOff>612913</xdr:colOff>
      <xdr:row>9</xdr:row>
      <xdr:rowOff>0</xdr:rowOff>
    </xdr:from>
    <xdr:to>
      <xdr:col>21</xdr:col>
      <xdr:colOff>303557</xdr:colOff>
      <xdr:row>30</xdr:row>
      <xdr:rowOff>168552</xdr:rowOff>
    </xdr:to>
    <xdr:pic>
      <xdr:nvPicPr>
        <xdr:cNvPr id="6" name="Picture 5">
          <a:extLst>
            <a:ext uri="{FF2B5EF4-FFF2-40B4-BE49-F238E27FC236}">
              <a16:creationId xmlns:a16="http://schemas.microsoft.com/office/drawing/2014/main" id="{59E7EF7C-1440-4413-81B9-5BEC8FCCB667}"/>
            </a:ext>
          </a:extLst>
        </xdr:cNvPr>
        <xdr:cNvPicPr>
          <a:picLocks noChangeAspect="1"/>
        </xdr:cNvPicPr>
      </xdr:nvPicPr>
      <xdr:blipFill>
        <a:blip xmlns:r="http://schemas.openxmlformats.org/officeDocument/2006/relationships" r:embed="rId2"/>
        <a:stretch>
          <a:fillRect/>
        </a:stretch>
      </xdr:blipFill>
      <xdr:spPr>
        <a:xfrm>
          <a:off x="9409043" y="2385391"/>
          <a:ext cx="5819775" cy="5038725"/>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37</xdr:row>
      <xdr:rowOff>30632</xdr:rowOff>
    </xdr:to>
    <xdr:pic>
      <xdr:nvPicPr>
        <xdr:cNvPr id="2" name="Picture 1">
          <a:extLst>
            <a:ext uri="{FF2B5EF4-FFF2-40B4-BE49-F238E27FC236}">
              <a16:creationId xmlns:a16="http://schemas.microsoft.com/office/drawing/2014/main" id="{A51D1B2A-2F98-4AAC-99DE-916200F292EC}"/>
            </a:ext>
          </a:extLst>
        </xdr:cNvPr>
        <xdr:cNvPicPr>
          <a:picLocks noChangeAspect="1"/>
        </xdr:cNvPicPr>
      </xdr:nvPicPr>
      <xdr:blipFill>
        <a:blip xmlns:r="http://schemas.openxmlformats.org/officeDocument/2006/relationships" r:embed="rId1"/>
        <a:stretch>
          <a:fillRect/>
        </a:stretch>
      </xdr:blipFill>
      <xdr:spPr>
        <a:xfrm>
          <a:off x="0" y="0"/>
          <a:ext cx="4629150" cy="8164982"/>
        </a:xfrm>
        <a:prstGeom prst="rect">
          <a:avLst/>
        </a:prstGeom>
        <a:ln w="12700">
          <a:solidFill>
            <a:schemeClr val="tx1"/>
          </a:solidFill>
        </a:ln>
      </xdr:spPr>
    </xdr:pic>
    <xdr:clientData/>
  </xdr:twoCellAnchor>
  <xdr:twoCellAnchor editAs="oneCell">
    <xdr:from>
      <xdr:col>2</xdr:col>
      <xdr:colOff>304800</xdr:colOff>
      <xdr:row>17</xdr:row>
      <xdr:rowOff>123825</xdr:rowOff>
    </xdr:from>
    <xdr:to>
      <xdr:col>8</xdr:col>
      <xdr:colOff>276991</xdr:colOff>
      <xdr:row>35</xdr:row>
      <xdr:rowOff>38567</xdr:rowOff>
    </xdr:to>
    <xdr:pic>
      <xdr:nvPicPr>
        <xdr:cNvPr id="3" name="Picture 2">
          <a:extLst>
            <a:ext uri="{FF2B5EF4-FFF2-40B4-BE49-F238E27FC236}">
              <a16:creationId xmlns:a16="http://schemas.microsoft.com/office/drawing/2014/main" id="{4E553C87-7CDB-4EAC-B9D7-69ADCA1808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33925" y="4448175"/>
          <a:ext cx="5487166" cy="33437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1196454</xdr:colOff>
      <xdr:row>17</xdr:row>
      <xdr:rowOff>161925</xdr:rowOff>
    </xdr:to>
    <xdr:pic>
      <xdr:nvPicPr>
        <xdr:cNvPr id="2" name="Picture 1">
          <a:extLst>
            <a:ext uri="{FF2B5EF4-FFF2-40B4-BE49-F238E27FC236}">
              <a16:creationId xmlns:a16="http://schemas.microsoft.com/office/drawing/2014/main" id="{BE644DD5-B06D-6CE9-DAFA-40B06F849D2B}"/>
            </a:ext>
          </a:extLst>
        </xdr:cNvPr>
        <xdr:cNvPicPr>
          <a:picLocks noChangeAspect="1"/>
        </xdr:cNvPicPr>
      </xdr:nvPicPr>
      <xdr:blipFill>
        <a:blip xmlns:r="http://schemas.openxmlformats.org/officeDocument/2006/relationships" r:embed="rId1"/>
        <a:stretch>
          <a:fillRect/>
        </a:stretch>
      </xdr:blipFill>
      <xdr:spPr>
        <a:xfrm>
          <a:off x="0" y="0"/>
          <a:ext cx="4939779" cy="6858000"/>
        </a:xfrm>
        <a:prstGeom prst="rect">
          <a:avLst/>
        </a:prstGeom>
        <a:ln w="12700">
          <a:solidFill>
            <a:srgbClr val="86463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223</xdr:row>
      <xdr:rowOff>0</xdr:rowOff>
    </xdr:from>
    <xdr:to>
      <xdr:col>12</xdr:col>
      <xdr:colOff>429594</xdr:colOff>
      <xdr:row>225</xdr:row>
      <xdr:rowOff>221335</xdr:rowOff>
    </xdr:to>
    <xdr:pic>
      <xdr:nvPicPr>
        <xdr:cNvPr id="12" name="Picture 11" descr="The Sort &amp;amp; Filter group on the Data tab">
          <a:extLst>
            <a:ext uri="{FF2B5EF4-FFF2-40B4-BE49-F238E27FC236}">
              <a16:creationId xmlns:a16="http://schemas.microsoft.com/office/drawing/2014/main" id="{9DAAC6B2-A62C-4449-B8AD-3D2CB1E79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79867125"/>
          <a:ext cx="19335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411675</xdr:colOff>
      <xdr:row>22</xdr:row>
      <xdr:rowOff>24216</xdr:rowOff>
    </xdr:from>
    <xdr:to>
      <xdr:col>18</xdr:col>
      <xdr:colOff>48432</xdr:colOff>
      <xdr:row>28</xdr:row>
      <xdr:rowOff>43105</xdr:rowOff>
    </xdr:to>
    <xdr:pic>
      <xdr:nvPicPr>
        <xdr:cNvPr id="2" name="Picture 1">
          <a:extLst>
            <a:ext uri="{FF2B5EF4-FFF2-40B4-BE49-F238E27FC236}">
              <a16:creationId xmlns:a16="http://schemas.microsoft.com/office/drawing/2014/main" id="{57095E6F-49FA-E2A0-AD65-133BA204280A}"/>
            </a:ext>
          </a:extLst>
        </xdr:cNvPr>
        <xdr:cNvPicPr>
          <a:picLocks noChangeAspect="1"/>
        </xdr:cNvPicPr>
      </xdr:nvPicPr>
      <xdr:blipFill rotWithShape="1">
        <a:blip xmlns:r="http://schemas.openxmlformats.org/officeDocument/2006/relationships" r:embed="rId2"/>
        <a:srcRect r="16315"/>
        <a:stretch/>
      </xdr:blipFill>
      <xdr:spPr>
        <a:xfrm>
          <a:off x="9379705" y="5642352"/>
          <a:ext cx="4455761" cy="1552575"/>
        </a:xfrm>
        <a:prstGeom prst="rect">
          <a:avLst/>
        </a:prstGeom>
      </xdr:spPr>
    </xdr:pic>
    <xdr:clientData/>
  </xdr:twoCellAnchor>
  <xdr:oneCellAnchor>
    <xdr:from>
      <xdr:col>19</xdr:col>
      <xdr:colOff>0</xdr:colOff>
      <xdr:row>216</xdr:row>
      <xdr:rowOff>0</xdr:rowOff>
    </xdr:from>
    <xdr:ext cx="1930992" cy="859026"/>
    <xdr:pic>
      <xdr:nvPicPr>
        <xdr:cNvPr id="5" name="Picture 4" descr="The Sort &amp;amp; Filter group on the Data tab">
          <a:extLst>
            <a:ext uri="{FF2B5EF4-FFF2-40B4-BE49-F238E27FC236}">
              <a16:creationId xmlns:a16="http://schemas.microsoft.com/office/drawing/2014/main" id="{D43C0581-2C82-48C8-B92D-45CBDB105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39915" y="67336907"/>
          <a:ext cx="1930992" cy="85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9</xdr:col>
      <xdr:colOff>28575</xdr:colOff>
      <xdr:row>13</xdr:row>
      <xdr:rowOff>133350</xdr:rowOff>
    </xdr:from>
    <xdr:to>
      <xdr:col>13</xdr:col>
      <xdr:colOff>0</xdr:colOff>
      <xdr:row>17</xdr:row>
      <xdr:rowOff>257175</xdr:rowOff>
    </xdr:to>
    <xdr:pic>
      <xdr:nvPicPr>
        <xdr:cNvPr id="3" name="Picture 2">
          <a:extLst>
            <a:ext uri="{FF2B5EF4-FFF2-40B4-BE49-F238E27FC236}">
              <a16:creationId xmlns:a16="http://schemas.microsoft.com/office/drawing/2014/main" id="{737BF32B-EA94-59BA-1AF3-2285CCF2CABF}"/>
            </a:ext>
          </a:extLst>
        </xdr:cNvPr>
        <xdr:cNvPicPr>
          <a:picLocks noChangeAspect="1"/>
        </xdr:cNvPicPr>
      </xdr:nvPicPr>
      <xdr:blipFill>
        <a:blip xmlns:r="http://schemas.openxmlformats.org/officeDocument/2006/relationships" r:embed="rId1"/>
        <a:stretch>
          <a:fillRect/>
        </a:stretch>
      </xdr:blipFill>
      <xdr:spPr>
        <a:xfrm>
          <a:off x="8172450" y="4171950"/>
          <a:ext cx="3505200" cy="1304925"/>
        </a:xfrm>
        <a:prstGeom prst="rect">
          <a:avLst/>
        </a:prstGeom>
        <a:ln w="1270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19</xdr:row>
      <xdr:rowOff>0</xdr:rowOff>
    </xdr:from>
    <xdr:to>
      <xdr:col>27</xdr:col>
      <xdr:colOff>324582</xdr:colOff>
      <xdr:row>30</xdr:row>
      <xdr:rowOff>224936</xdr:rowOff>
    </xdr:to>
    <xdr:pic>
      <xdr:nvPicPr>
        <xdr:cNvPr id="4" name="Picture 3">
          <a:extLst>
            <a:ext uri="{FF2B5EF4-FFF2-40B4-BE49-F238E27FC236}">
              <a16:creationId xmlns:a16="http://schemas.microsoft.com/office/drawing/2014/main" id="{127433CD-3CB8-A50A-CA7A-50A230E9BF6A}"/>
            </a:ext>
          </a:extLst>
        </xdr:cNvPr>
        <xdr:cNvPicPr>
          <a:picLocks noChangeAspect="1"/>
        </xdr:cNvPicPr>
      </xdr:nvPicPr>
      <xdr:blipFill>
        <a:blip xmlns:r="http://schemas.openxmlformats.org/officeDocument/2006/relationships" r:embed="rId1"/>
        <a:stretch>
          <a:fillRect/>
        </a:stretch>
      </xdr:blipFill>
      <xdr:spPr>
        <a:xfrm>
          <a:off x="7590692" y="5055577"/>
          <a:ext cx="7058025" cy="4943475"/>
        </a:xfrm>
        <a:prstGeom prst="rect">
          <a:avLst/>
        </a:prstGeom>
        <a:ln w="12700">
          <a:solidFill>
            <a:srgbClr val="864631"/>
          </a:solidFill>
        </a:ln>
      </xdr:spPr>
    </xdr:pic>
    <xdr:clientData/>
  </xdr:twoCellAnchor>
  <xdr:twoCellAnchor editAs="oneCell">
    <xdr:from>
      <xdr:col>2</xdr:col>
      <xdr:colOff>0</xdr:colOff>
      <xdr:row>19</xdr:row>
      <xdr:rowOff>0</xdr:rowOff>
    </xdr:from>
    <xdr:to>
      <xdr:col>13</xdr:col>
      <xdr:colOff>227567</xdr:colOff>
      <xdr:row>39</xdr:row>
      <xdr:rowOff>95250</xdr:rowOff>
    </xdr:to>
    <xdr:pic>
      <xdr:nvPicPr>
        <xdr:cNvPr id="5" name="Picture 4">
          <a:extLst>
            <a:ext uri="{FF2B5EF4-FFF2-40B4-BE49-F238E27FC236}">
              <a16:creationId xmlns:a16="http://schemas.microsoft.com/office/drawing/2014/main" id="{2CB55D6F-8891-4EAB-A155-44661CD24B97}"/>
            </a:ext>
          </a:extLst>
        </xdr:cNvPr>
        <xdr:cNvPicPr>
          <a:picLocks noChangeAspect="1"/>
        </xdr:cNvPicPr>
      </xdr:nvPicPr>
      <xdr:blipFill>
        <a:blip xmlns:r="http://schemas.openxmlformats.org/officeDocument/2006/relationships" r:embed="rId2"/>
        <a:stretch>
          <a:fillRect/>
        </a:stretch>
      </xdr:blipFill>
      <xdr:spPr>
        <a:xfrm>
          <a:off x="344365" y="5055577"/>
          <a:ext cx="6242971" cy="6858000"/>
        </a:xfrm>
        <a:prstGeom prst="rect">
          <a:avLst/>
        </a:prstGeom>
        <a:ln w="12700">
          <a:solidFill>
            <a:srgbClr val="86463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257175</xdr:colOff>
      <xdr:row>16</xdr:row>
      <xdr:rowOff>9525</xdr:rowOff>
    </xdr:from>
    <xdr:to>
      <xdr:col>15</xdr:col>
      <xdr:colOff>420202</xdr:colOff>
      <xdr:row>28</xdr:row>
      <xdr:rowOff>167495</xdr:rowOff>
    </xdr:to>
    <xdr:pic>
      <xdr:nvPicPr>
        <xdr:cNvPr id="7" name="Picture 6">
          <a:extLst>
            <a:ext uri="{FF2B5EF4-FFF2-40B4-BE49-F238E27FC236}">
              <a16:creationId xmlns:a16="http://schemas.microsoft.com/office/drawing/2014/main" id="{657F9DDB-38CA-3D87-D365-5BF37A3F1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25" y="3810000"/>
          <a:ext cx="6459052" cy="2901170"/>
        </a:xfrm>
        <a:prstGeom prst="rect">
          <a:avLst/>
        </a:prstGeom>
      </xdr:spPr>
    </xdr:pic>
    <xdr:clientData/>
  </xdr:twoCellAnchor>
  <xdr:twoCellAnchor editAs="oneCell">
    <xdr:from>
      <xdr:col>1</xdr:col>
      <xdr:colOff>0</xdr:colOff>
      <xdr:row>10</xdr:row>
      <xdr:rowOff>0</xdr:rowOff>
    </xdr:from>
    <xdr:to>
      <xdr:col>7</xdr:col>
      <xdr:colOff>103135</xdr:colOff>
      <xdr:row>40</xdr:row>
      <xdr:rowOff>0</xdr:rowOff>
    </xdr:to>
    <xdr:pic>
      <xdr:nvPicPr>
        <xdr:cNvPr id="8" name="Picture 7">
          <a:extLst>
            <a:ext uri="{FF2B5EF4-FFF2-40B4-BE49-F238E27FC236}">
              <a16:creationId xmlns:a16="http://schemas.microsoft.com/office/drawing/2014/main" id="{92914271-0118-2FC9-8915-67464AE838FD}"/>
            </a:ext>
          </a:extLst>
        </xdr:cNvPr>
        <xdr:cNvPicPr>
          <a:picLocks noChangeAspect="1"/>
        </xdr:cNvPicPr>
      </xdr:nvPicPr>
      <xdr:blipFill>
        <a:blip xmlns:r="http://schemas.openxmlformats.org/officeDocument/2006/relationships" r:embed="rId2"/>
        <a:stretch>
          <a:fillRect/>
        </a:stretch>
      </xdr:blipFill>
      <xdr:spPr>
        <a:xfrm>
          <a:off x="409575" y="2428875"/>
          <a:ext cx="5389510" cy="6858000"/>
        </a:xfrm>
        <a:prstGeom prst="rect">
          <a:avLst/>
        </a:prstGeom>
        <a:ln w="127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605936</xdr:colOff>
      <xdr:row>5</xdr:row>
      <xdr:rowOff>87926</xdr:rowOff>
    </xdr:from>
    <xdr:to>
      <xdr:col>18</xdr:col>
      <xdr:colOff>131884</xdr:colOff>
      <xdr:row>15</xdr:row>
      <xdr:rowOff>21413</xdr:rowOff>
    </xdr:to>
    <xdr:pic>
      <xdr:nvPicPr>
        <xdr:cNvPr id="2" name="Picture 1" descr="A screenshot of a computer&#10;&#10;Description automatically generated">
          <a:extLst>
            <a:ext uri="{FF2B5EF4-FFF2-40B4-BE49-F238E27FC236}">
              <a16:creationId xmlns:a16="http://schemas.microsoft.com/office/drawing/2014/main" id="{239DB883-02A1-431D-F019-9B7AD2F068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1" r="925" b="1270"/>
        <a:stretch/>
      </xdr:blipFill>
      <xdr:spPr>
        <a:xfrm>
          <a:off x="9368936" y="1150330"/>
          <a:ext cx="3174756" cy="2058295"/>
        </a:xfrm>
        <a:prstGeom prst="rect">
          <a:avLst/>
        </a:prstGeom>
        <a:ln w="12700">
          <a:solidFill>
            <a:schemeClr val="tx1"/>
          </a:solidFill>
        </a:ln>
      </xdr:spPr>
    </xdr:pic>
    <xdr:clientData/>
  </xdr:twoCellAnchor>
  <xdr:twoCellAnchor>
    <xdr:from>
      <xdr:col>12</xdr:col>
      <xdr:colOff>605936</xdr:colOff>
      <xdr:row>16</xdr:row>
      <xdr:rowOff>65944</xdr:rowOff>
    </xdr:from>
    <xdr:to>
      <xdr:col>18</xdr:col>
      <xdr:colOff>420418</xdr:colOff>
      <xdr:row>24</xdr:row>
      <xdr:rowOff>90711</xdr:rowOff>
    </xdr:to>
    <xdr:grpSp>
      <xdr:nvGrpSpPr>
        <xdr:cNvPr id="12" name="Group 11">
          <a:extLst>
            <a:ext uri="{FF2B5EF4-FFF2-40B4-BE49-F238E27FC236}">
              <a16:creationId xmlns:a16="http://schemas.microsoft.com/office/drawing/2014/main" id="{90063CCE-6D07-9D85-17D3-9A0595F000B0}"/>
            </a:ext>
          </a:extLst>
        </xdr:cNvPr>
        <xdr:cNvGrpSpPr/>
      </xdr:nvGrpSpPr>
      <xdr:grpSpPr>
        <a:xfrm>
          <a:off x="9597536" y="3418744"/>
          <a:ext cx="3472082" cy="1701167"/>
          <a:chOff x="7549347" y="170861"/>
          <a:chExt cx="3463290" cy="1724613"/>
        </a:xfrm>
      </xdr:grpSpPr>
      <xdr:pic>
        <xdr:nvPicPr>
          <xdr:cNvPr id="13" name="Picture 12" descr="A screenshot of a computer&#10;&#10;Description automatically generated">
            <a:extLst>
              <a:ext uri="{FF2B5EF4-FFF2-40B4-BE49-F238E27FC236}">
                <a16:creationId xmlns:a16="http://schemas.microsoft.com/office/drawing/2014/main" id="{28166D56-A8B1-8BCD-ED33-8B54BEC618F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72" r="872" b="3881"/>
          <a:stretch/>
        </xdr:blipFill>
        <xdr:spPr>
          <a:xfrm>
            <a:off x="7549347" y="170861"/>
            <a:ext cx="3463290" cy="1217823"/>
          </a:xfrm>
          <a:prstGeom prst="rect">
            <a:avLst/>
          </a:prstGeom>
          <a:ln w="12700">
            <a:solidFill>
              <a:schemeClr val="tx1"/>
            </a:solidFill>
          </a:ln>
        </xdr:spPr>
      </xdr:pic>
      <xdr:pic>
        <xdr:nvPicPr>
          <xdr:cNvPr id="14" name="Picture 13" descr="A screenshot of a computer&#10;&#10;Description automatically generated">
            <a:extLst>
              <a:ext uri="{FF2B5EF4-FFF2-40B4-BE49-F238E27FC236}">
                <a16:creationId xmlns:a16="http://schemas.microsoft.com/office/drawing/2014/main" id="{4C05F294-C8B9-35DF-B247-BDAFCD37E63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5179" t="38985" r="5207" b="4917"/>
          <a:stretch/>
        </xdr:blipFill>
        <xdr:spPr>
          <a:xfrm>
            <a:off x="9080013" y="798061"/>
            <a:ext cx="1897880" cy="1097413"/>
          </a:xfrm>
          <a:prstGeom prst="rect">
            <a:avLst/>
          </a:prstGeom>
          <a:ln w="12700">
            <a:noFill/>
          </a:ln>
        </xdr:spPr>
      </xdr:pic>
      <xdr:cxnSp macro="">
        <xdr:nvCxnSpPr>
          <xdr:cNvPr id="15" name="Straight Arrow Connector 14">
            <a:extLst>
              <a:ext uri="{FF2B5EF4-FFF2-40B4-BE49-F238E27FC236}">
                <a16:creationId xmlns:a16="http://schemas.microsoft.com/office/drawing/2014/main" id="{AAE515E4-3D9A-8813-7A4F-46F2942BAC82}"/>
              </a:ext>
            </a:extLst>
          </xdr:cNvPr>
          <xdr:cNvCxnSpPr>
            <a:cxnSpLocks/>
          </xdr:cNvCxnSpPr>
        </xdr:nvCxnSpPr>
        <xdr:spPr>
          <a:xfrm flipH="1">
            <a:off x="9867528" y="1542512"/>
            <a:ext cx="640248" cy="257041"/>
          </a:xfrm>
          <a:prstGeom prst="straightConnector1">
            <a:avLst/>
          </a:prstGeom>
          <a:noFill/>
          <a:ln w="57150" cap="rnd">
            <a:solidFill>
              <a:srgbClr val="FFC000"/>
            </a:solidFill>
            <a:round/>
            <a:tailEnd type="triangle" w="med" len="med"/>
          </a:ln>
          <a:effectLst>
            <a:outerShdw blurRad="12700" sx="102000" sy="102000" algn="ctr" rotWithShape="0">
              <a:prstClr val="black"/>
            </a:outerShdw>
          </a:effectLst>
        </xdr:spPr>
        <xdr:style>
          <a:lnRef idx="2">
            <a:schemeClr val="accent1">
              <a:shade val="15000"/>
            </a:schemeClr>
          </a:lnRef>
          <a:fillRef idx="1">
            <a:schemeClr val="accent1"/>
          </a:fillRef>
          <a:effectRef idx="0">
            <a:schemeClr val="accent1"/>
          </a:effectRef>
          <a:fontRef idx="minor">
            <a:schemeClr val="lt1"/>
          </a:fontRef>
        </xdr:style>
      </xdr:cxnSp>
    </xdr:grpSp>
    <xdr:clientData/>
  </xdr:twoCellAnchor>
  <xdr:twoCellAnchor editAs="oneCell">
    <xdr:from>
      <xdr:col>6</xdr:col>
      <xdr:colOff>0</xdr:colOff>
      <xdr:row>0</xdr:row>
      <xdr:rowOff>0</xdr:rowOff>
    </xdr:from>
    <xdr:to>
      <xdr:col>12</xdr:col>
      <xdr:colOff>479671</xdr:colOff>
      <xdr:row>32</xdr:row>
      <xdr:rowOff>58615</xdr:rowOff>
    </xdr:to>
    <xdr:pic>
      <xdr:nvPicPr>
        <xdr:cNvPr id="16" name="Picture 15">
          <a:extLst>
            <a:ext uri="{FF2B5EF4-FFF2-40B4-BE49-F238E27FC236}">
              <a16:creationId xmlns:a16="http://schemas.microsoft.com/office/drawing/2014/main" id="{860A26BE-ECFF-F44D-0D80-1452E760F90F}"/>
            </a:ext>
          </a:extLst>
        </xdr:cNvPr>
        <xdr:cNvPicPr>
          <a:picLocks noChangeAspect="1"/>
        </xdr:cNvPicPr>
      </xdr:nvPicPr>
      <xdr:blipFill>
        <a:blip xmlns:r="http://schemas.openxmlformats.org/officeDocument/2006/relationships" r:embed="rId4"/>
        <a:stretch>
          <a:fillRect/>
        </a:stretch>
      </xdr:blipFill>
      <xdr:spPr>
        <a:xfrm>
          <a:off x="5114192" y="0"/>
          <a:ext cx="4128479" cy="6858000"/>
        </a:xfrm>
        <a:prstGeom prst="rect">
          <a:avLst/>
        </a:prstGeom>
        <a:ln w="12700">
          <a:solidFill>
            <a:schemeClr val="tx1"/>
          </a:solidFill>
        </a:ln>
      </xdr:spPr>
    </xdr:pic>
    <xdr:clientData/>
  </xdr:twoCellAnchor>
  <xdr:twoCellAnchor editAs="oneCell">
    <xdr:from>
      <xdr:col>12</xdr:col>
      <xdr:colOff>605936</xdr:colOff>
      <xdr:row>25</xdr:row>
      <xdr:rowOff>73270</xdr:rowOff>
    </xdr:from>
    <xdr:to>
      <xdr:col>16</xdr:col>
      <xdr:colOff>300332</xdr:colOff>
      <xdr:row>35</xdr:row>
      <xdr:rowOff>168897</xdr:rowOff>
    </xdr:to>
    <xdr:pic>
      <xdr:nvPicPr>
        <xdr:cNvPr id="17" name="Picture 16" descr="A screenshot of a computer&#10;&#10;Description automatically generated">
          <a:extLst>
            <a:ext uri="{FF2B5EF4-FFF2-40B4-BE49-F238E27FC236}">
              <a16:creationId xmlns:a16="http://schemas.microsoft.com/office/drawing/2014/main" id="{B790A8EB-DF9D-21B6-39A8-986ECEC7FEF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038" r="1038" b="1236"/>
        <a:stretch/>
      </xdr:blipFill>
      <xdr:spPr>
        <a:xfrm>
          <a:off x="9368936" y="5385289"/>
          <a:ext cx="2126934" cy="2220435"/>
        </a:xfrm>
        <a:prstGeom prst="rect">
          <a:avLst/>
        </a:prstGeom>
        <a:ln w="12700">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14</xdr:col>
      <xdr:colOff>95250</xdr:colOff>
      <xdr:row>13</xdr:row>
      <xdr:rowOff>152400</xdr:rowOff>
    </xdr:to>
    <xdr:pic>
      <xdr:nvPicPr>
        <xdr:cNvPr id="4" name="Picture 3">
          <a:extLst>
            <a:ext uri="{FF2B5EF4-FFF2-40B4-BE49-F238E27FC236}">
              <a16:creationId xmlns:a16="http://schemas.microsoft.com/office/drawing/2014/main" id="{0149A1CE-4643-4684-AC8F-86E2FDA6F7FB}"/>
            </a:ext>
          </a:extLst>
        </xdr:cNvPr>
        <xdr:cNvPicPr>
          <a:picLocks noChangeAspect="1"/>
        </xdr:cNvPicPr>
      </xdr:nvPicPr>
      <xdr:blipFill>
        <a:blip xmlns:r="http://schemas.openxmlformats.org/officeDocument/2006/relationships" r:embed="rId1"/>
        <a:stretch>
          <a:fillRect/>
        </a:stretch>
      </xdr:blipFill>
      <xdr:spPr>
        <a:xfrm>
          <a:off x="4791075" y="1066800"/>
          <a:ext cx="3752850" cy="2438400"/>
        </a:xfrm>
        <a:prstGeom prst="rect">
          <a:avLst/>
        </a:prstGeom>
        <a:ln w="12700">
          <a:solidFill>
            <a:schemeClr val="tx1"/>
          </a:solidFill>
        </a:ln>
      </xdr:spPr>
    </xdr:pic>
    <xdr:clientData/>
  </xdr:twoCellAnchor>
  <xdr:twoCellAnchor editAs="oneCell">
    <xdr:from>
      <xdr:col>15</xdr:col>
      <xdr:colOff>0</xdr:colOff>
      <xdr:row>3</xdr:row>
      <xdr:rowOff>0</xdr:rowOff>
    </xdr:from>
    <xdr:to>
      <xdr:col>18</xdr:col>
      <xdr:colOff>565152</xdr:colOff>
      <xdr:row>16</xdr:row>
      <xdr:rowOff>141508</xdr:rowOff>
    </xdr:to>
    <xdr:pic>
      <xdr:nvPicPr>
        <xdr:cNvPr id="5" name="Picture 4" descr="A screenshot of a computer&#10;&#10;Description automatically generated">
          <a:extLst>
            <a:ext uri="{FF2B5EF4-FFF2-40B4-BE49-F238E27FC236}">
              <a16:creationId xmlns:a16="http://schemas.microsoft.com/office/drawing/2014/main" id="{C3A23010-6D9F-4A9C-A4AC-13A4DB0B241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09" r="1109" b="1266"/>
        <a:stretch/>
      </xdr:blipFill>
      <xdr:spPr>
        <a:xfrm>
          <a:off x="9058275" y="1066800"/>
          <a:ext cx="2393952" cy="3113308"/>
        </a:xfrm>
        <a:prstGeom prst="rect">
          <a:avLst/>
        </a:prstGeom>
        <a:ln w="12700">
          <a:solidFill>
            <a:schemeClr val="tx1"/>
          </a:solidFill>
        </a:ln>
      </xdr:spPr>
    </xdr:pic>
    <xdr:clientData/>
  </xdr:twoCellAnchor>
</xdr:wsDr>
</file>

<file path=xl/theme/theme1.xml><?xml version="1.0" encoding="utf-8"?>
<a:theme xmlns:a="http://schemas.openxmlformats.org/drawingml/2006/main" name="Office Theme">
  <a:themeElements>
    <a:clrScheme name="MDOT">
      <a:dk1>
        <a:sysClr val="windowText" lastClr="000000"/>
      </a:dk1>
      <a:lt1>
        <a:sysClr val="window" lastClr="FFFFFF"/>
      </a:lt1>
      <a:dk2>
        <a:srgbClr val="44546A"/>
      </a:dk2>
      <a:lt2>
        <a:srgbClr val="E7E6E6"/>
      </a:lt2>
      <a:accent1>
        <a:srgbClr val="9D2235"/>
      </a:accent1>
      <a:accent2>
        <a:srgbClr val="EAAA00"/>
      </a:accent2>
      <a:accent3>
        <a:srgbClr val="A5A5A5"/>
      </a:accent3>
      <a:accent4>
        <a:srgbClr val="CB5262"/>
      </a:accent4>
      <a:accent5>
        <a:srgbClr val="5B9BD5"/>
      </a:accent5>
      <a:accent6>
        <a:srgbClr val="D5FC7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3C7B2-17AD-4C1D-A647-3D8C92ECB524}">
  <sheetPr>
    <tabColor theme="1" tint="0.499984740745262"/>
  </sheetPr>
  <dimension ref="A1:Q101"/>
  <sheetViews>
    <sheetView workbookViewId="0"/>
  </sheetViews>
  <sheetFormatPr defaultColWidth="15.26953125" defaultRowHeight="14.5"/>
  <cols>
    <col min="1" max="1" width="11" bestFit="1" customWidth="1"/>
    <col min="2" max="2" width="12.81640625" bestFit="1" customWidth="1"/>
    <col min="3" max="3" width="10.1796875" style="119" customWidth="1"/>
    <col min="4" max="4" width="23.81640625" bestFit="1" customWidth="1"/>
    <col min="5" max="5" width="13.54296875" bestFit="1" customWidth="1"/>
    <col min="6" max="17" width="12.1796875" customWidth="1"/>
  </cols>
  <sheetData>
    <row r="1" spans="1:17" s="452" customFormat="1" ht="31.5" customHeight="1" thickBot="1">
      <c r="A1" s="451" t="s">
        <v>531</v>
      </c>
      <c r="B1" s="451" t="s">
        <v>197</v>
      </c>
      <c r="C1" s="451" t="s">
        <v>532</v>
      </c>
      <c r="D1" s="451" t="s">
        <v>533</v>
      </c>
      <c r="E1" s="451" t="s">
        <v>534</v>
      </c>
      <c r="F1" s="451" t="s">
        <v>535</v>
      </c>
      <c r="G1" s="451" t="s">
        <v>536</v>
      </c>
      <c r="H1" s="451" t="s">
        <v>537</v>
      </c>
      <c r="I1" s="451" t="s">
        <v>538</v>
      </c>
      <c r="J1" s="451" t="s">
        <v>539</v>
      </c>
      <c r="K1" s="451" t="s">
        <v>540</v>
      </c>
      <c r="L1" s="451" t="s">
        <v>541</v>
      </c>
      <c r="M1" s="451" t="s">
        <v>542</v>
      </c>
      <c r="N1" s="451" t="s">
        <v>543</v>
      </c>
      <c r="O1" s="451" t="s">
        <v>544</v>
      </c>
      <c r="P1" s="451" t="s">
        <v>545</v>
      </c>
      <c r="Q1" s="451" t="s">
        <v>546</v>
      </c>
    </row>
    <row r="2" spans="1:17">
      <c r="A2" t="s">
        <v>547</v>
      </c>
      <c r="B2" t="s">
        <v>186</v>
      </c>
      <c r="C2" s="119" t="s">
        <v>548</v>
      </c>
      <c r="D2" t="s">
        <v>549</v>
      </c>
      <c r="E2" t="s">
        <v>550</v>
      </c>
      <c r="F2" s="447">
        <v>43088</v>
      </c>
      <c r="G2" s="447">
        <v>49622</v>
      </c>
      <c r="H2" s="447">
        <v>55022</v>
      </c>
      <c r="I2" s="447">
        <v>44773</v>
      </c>
      <c r="J2" s="447">
        <v>37947</v>
      </c>
      <c r="K2" s="447">
        <v>31151</v>
      </c>
      <c r="L2" s="447">
        <v>44749</v>
      </c>
      <c r="M2" s="447">
        <v>51187</v>
      </c>
      <c r="N2" s="447">
        <v>44301</v>
      </c>
      <c r="O2" s="447">
        <v>49373</v>
      </c>
      <c r="P2" s="447">
        <v>30808</v>
      </c>
      <c r="Q2" s="447">
        <v>38174</v>
      </c>
    </row>
    <row r="3" spans="1:17">
      <c r="A3" t="s">
        <v>12</v>
      </c>
      <c r="B3" t="s">
        <v>186</v>
      </c>
      <c r="C3" s="119" t="s">
        <v>548</v>
      </c>
      <c r="D3" t="s">
        <v>551</v>
      </c>
      <c r="E3" t="s">
        <v>552</v>
      </c>
      <c r="F3" s="447">
        <v>49568</v>
      </c>
      <c r="G3" s="447">
        <v>31677</v>
      </c>
      <c r="H3" s="447">
        <v>37473</v>
      </c>
      <c r="I3" s="447">
        <v>49823</v>
      </c>
      <c r="J3" s="447">
        <v>48399</v>
      </c>
      <c r="K3" s="447">
        <v>33053</v>
      </c>
      <c r="L3" s="447">
        <v>55899</v>
      </c>
      <c r="M3" s="447">
        <v>45613</v>
      </c>
      <c r="N3" s="447">
        <v>53277</v>
      </c>
      <c r="O3" s="447">
        <v>45205</v>
      </c>
      <c r="P3" s="447">
        <v>54153</v>
      </c>
      <c r="Q3" s="447">
        <v>37180</v>
      </c>
    </row>
    <row r="4" spans="1:17">
      <c r="A4" t="s">
        <v>553</v>
      </c>
      <c r="B4" t="s">
        <v>184</v>
      </c>
      <c r="C4" s="119" t="s">
        <v>554</v>
      </c>
      <c r="D4" t="s">
        <v>551</v>
      </c>
      <c r="E4" t="s">
        <v>552</v>
      </c>
      <c r="F4" s="447">
        <v>41107</v>
      </c>
      <c r="G4" s="447">
        <v>54474</v>
      </c>
      <c r="H4" s="447">
        <v>34968</v>
      </c>
      <c r="I4" s="447">
        <v>45911</v>
      </c>
      <c r="J4" s="447">
        <v>30109</v>
      </c>
      <c r="K4" s="447">
        <v>52646</v>
      </c>
      <c r="L4" s="447">
        <v>37564</v>
      </c>
      <c r="M4" s="447">
        <v>47606</v>
      </c>
      <c r="N4" s="447">
        <v>46534</v>
      </c>
      <c r="O4" s="447">
        <v>46150</v>
      </c>
      <c r="P4" s="447">
        <v>39191</v>
      </c>
      <c r="Q4" s="447">
        <v>45605</v>
      </c>
    </row>
    <row r="5" spans="1:17">
      <c r="A5" t="s">
        <v>555</v>
      </c>
      <c r="B5" t="s">
        <v>184</v>
      </c>
      <c r="C5" s="119" t="s">
        <v>554</v>
      </c>
      <c r="D5" t="s">
        <v>556</v>
      </c>
      <c r="E5" t="s">
        <v>557</v>
      </c>
      <c r="F5" s="447">
        <v>51734</v>
      </c>
      <c r="G5" s="447">
        <v>32650</v>
      </c>
      <c r="H5" s="447">
        <v>38035</v>
      </c>
      <c r="I5" s="447">
        <v>45420</v>
      </c>
      <c r="J5" s="447">
        <v>39822</v>
      </c>
      <c r="K5" s="447">
        <v>41141</v>
      </c>
      <c r="L5" s="447">
        <v>44823</v>
      </c>
      <c r="M5" s="447">
        <v>38626</v>
      </c>
      <c r="N5" s="447">
        <v>32508</v>
      </c>
      <c r="O5" s="447">
        <v>46834</v>
      </c>
      <c r="P5" s="447">
        <v>34396</v>
      </c>
      <c r="Q5" s="447">
        <v>48335</v>
      </c>
    </row>
    <row r="6" spans="1:17">
      <c r="A6" t="s">
        <v>558</v>
      </c>
      <c r="B6" t="s">
        <v>559</v>
      </c>
      <c r="C6" s="119" t="s">
        <v>548</v>
      </c>
      <c r="D6" t="s">
        <v>556</v>
      </c>
      <c r="E6" t="s">
        <v>557</v>
      </c>
      <c r="F6" s="447">
        <v>46837</v>
      </c>
      <c r="G6" s="447">
        <v>47459</v>
      </c>
      <c r="H6" s="447">
        <v>43975</v>
      </c>
      <c r="I6" s="447">
        <v>54172</v>
      </c>
      <c r="J6" s="447">
        <v>50582</v>
      </c>
      <c r="K6" s="447">
        <v>54523</v>
      </c>
      <c r="L6" s="447">
        <v>46937</v>
      </c>
      <c r="M6" s="447">
        <v>44649</v>
      </c>
      <c r="N6" s="447">
        <v>45693</v>
      </c>
      <c r="O6" s="447">
        <v>52609</v>
      </c>
      <c r="P6" s="447">
        <v>35361</v>
      </c>
      <c r="Q6" s="447">
        <v>50404</v>
      </c>
    </row>
    <row r="7" spans="1:17">
      <c r="A7" t="s">
        <v>560</v>
      </c>
      <c r="B7" t="s">
        <v>184</v>
      </c>
      <c r="C7" s="119" t="s">
        <v>554</v>
      </c>
      <c r="D7" t="s">
        <v>551</v>
      </c>
      <c r="E7" t="s">
        <v>552</v>
      </c>
      <c r="F7" s="447">
        <v>55544</v>
      </c>
      <c r="G7" s="447">
        <v>46828</v>
      </c>
      <c r="H7" s="447">
        <v>36822</v>
      </c>
      <c r="I7" s="447">
        <v>34858</v>
      </c>
      <c r="J7" s="447">
        <v>52576</v>
      </c>
      <c r="K7" s="447">
        <v>30158</v>
      </c>
      <c r="L7" s="447">
        <v>47500</v>
      </c>
      <c r="M7" s="447">
        <v>55537</v>
      </c>
      <c r="N7" s="447">
        <v>50931</v>
      </c>
      <c r="O7" s="447">
        <v>36122</v>
      </c>
      <c r="P7" s="447">
        <v>53614</v>
      </c>
      <c r="Q7" s="447">
        <v>34353</v>
      </c>
    </row>
    <row r="8" spans="1:17">
      <c r="A8" t="s">
        <v>561</v>
      </c>
      <c r="B8" t="s">
        <v>562</v>
      </c>
      <c r="C8" s="119" t="s">
        <v>554</v>
      </c>
      <c r="D8" t="s">
        <v>551</v>
      </c>
      <c r="E8" t="s">
        <v>552</v>
      </c>
      <c r="F8" s="447">
        <v>32211</v>
      </c>
      <c r="G8" s="447">
        <v>46725</v>
      </c>
      <c r="H8" s="447">
        <v>53770</v>
      </c>
      <c r="I8" s="447">
        <v>39571</v>
      </c>
      <c r="J8" s="447">
        <v>50084</v>
      </c>
      <c r="K8" s="447">
        <v>44620</v>
      </c>
      <c r="L8" s="447">
        <v>46818</v>
      </c>
      <c r="M8" s="447">
        <v>52995</v>
      </c>
      <c r="N8" s="447">
        <v>53548</v>
      </c>
      <c r="O8" s="447">
        <v>48707</v>
      </c>
      <c r="P8" s="447">
        <v>37049</v>
      </c>
      <c r="Q8" s="447">
        <v>45819</v>
      </c>
    </row>
    <row r="9" spans="1:17">
      <c r="A9" t="s">
        <v>563</v>
      </c>
      <c r="B9" t="s">
        <v>559</v>
      </c>
      <c r="C9" s="119" t="s">
        <v>564</v>
      </c>
      <c r="D9" t="s">
        <v>551</v>
      </c>
      <c r="E9" t="s">
        <v>552</v>
      </c>
      <c r="F9" s="447">
        <v>45375</v>
      </c>
      <c r="G9" s="447">
        <v>35171</v>
      </c>
      <c r="H9" s="447">
        <v>36170</v>
      </c>
      <c r="I9" s="447">
        <v>47549</v>
      </c>
      <c r="J9" s="447">
        <v>38226</v>
      </c>
      <c r="K9" s="447">
        <v>32022</v>
      </c>
      <c r="L9" s="447">
        <v>34380</v>
      </c>
      <c r="M9" s="447">
        <v>30058</v>
      </c>
      <c r="N9" s="447">
        <v>42763</v>
      </c>
      <c r="O9" s="447">
        <v>37764</v>
      </c>
      <c r="P9" s="447">
        <v>51279</v>
      </c>
      <c r="Q9" s="447">
        <v>49283</v>
      </c>
    </row>
    <row r="10" spans="1:17">
      <c r="A10" t="s">
        <v>565</v>
      </c>
      <c r="B10" t="s">
        <v>559</v>
      </c>
      <c r="C10" s="119" t="s">
        <v>564</v>
      </c>
      <c r="D10" t="s">
        <v>551</v>
      </c>
      <c r="E10" t="s">
        <v>552</v>
      </c>
      <c r="F10" s="447">
        <v>43629</v>
      </c>
      <c r="G10" s="447">
        <v>47125</v>
      </c>
      <c r="H10" s="447">
        <v>33849</v>
      </c>
      <c r="I10" s="447">
        <v>41416</v>
      </c>
      <c r="J10" s="447">
        <v>41936</v>
      </c>
      <c r="K10" s="447">
        <v>45524</v>
      </c>
      <c r="L10" s="447">
        <v>39793</v>
      </c>
      <c r="M10" s="447">
        <v>37651</v>
      </c>
      <c r="N10" s="447">
        <v>42346</v>
      </c>
      <c r="O10" s="447">
        <v>38653</v>
      </c>
      <c r="P10" s="447">
        <v>35115</v>
      </c>
      <c r="Q10" s="447">
        <v>55862</v>
      </c>
    </row>
    <row r="11" spans="1:17">
      <c r="A11" t="s">
        <v>566</v>
      </c>
      <c r="B11" t="s">
        <v>562</v>
      </c>
      <c r="C11" s="119" t="s">
        <v>564</v>
      </c>
      <c r="D11" t="s">
        <v>549</v>
      </c>
      <c r="E11" t="s">
        <v>550</v>
      </c>
      <c r="F11" s="447">
        <v>42628</v>
      </c>
      <c r="G11" s="447">
        <v>41552</v>
      </c>
      <c r="H11" s="447">
        <v>40988</v>
      </c>
      <c r="I11" s="447">
        <v>52514</v>
      </c>
      <c r="J11" s="447">
        <v>48512</v>
      </c>
      <c r="K11" s="447">
        <v>53325</v>
      </c>
      <c r="L11" s="447">
        <v>33644</v>
      </c>
      <c r="M11" s="447">
        <v>34720</v>
      </c>
      <c r="N11" s="447">
        <v>33281</v>
      </c>
      <c r="O11" s="447">
        <v>37667</v>
      </c>
      <c r="P11" s="447">
        <v>33293</v>
      </c>
      <c r="Q11" s="447">
        <v>48827</v>
      </c>
    </row>
    <row r="12" spans="1:17">
      <c r="A12" t="s">
        <v>567</v>
      </c>
      <c r="B12" t="s">
        <v>187</v>
      </c>
      <c r="C12" s="119" t="s">
        <v>564</v>
      </c>
      <c r="D12" t="s">
        <v>568</v>
      </c>
      <c r="E12" t="s">
        <v>569</v>
      </c>
      <c r="F12" s="447">
        <v>53769</v>
      </c>
      <c r="G12" s="447">
        <v>45488</v>
      </c>
      <c r="H12" s="447">
        <v>47652</v>
      </c>
      <c r="I12" s="447">
        <v>54682</v>
      </c>
      <c r="J12" s="447">
        <v>44829</v>
      </c>
      <c r="K12" s="447">
        <v>55006</v>
      </c>
      <c r="L12" s="447">
        <v>52822</v>
      </c>
      <c r="M12" s="447">
        <v>49446</v>
      </c>
      <c r="N12" s="447">
        <v>47369</v>
      </c>
      <c r="O12" s="447">
        <v>45191</v>
      </c>
      <c r="P12" s="447">
        <v>47414</v>
      </c>
      <c r="Q12" s="447">
        <v>52892</v>
      </c>
    </row>
    <row r="13" spans="1:17">
      <c r="A13" t="s">
        <v>570</v>
      </c>
      <c r="B13" t="s">
        <v>562</v>
      </c>
      <c r="C13" s="119" t="s">
        <v>548</v>
      </c>
      <c r="D13" t="s">
        <v>568</v>
      </c>
      <c r="E13" t="s">
        <v>569</v>
      </c>
      <c r="F13" s="447">
        <v>34548</v>
      </c>
      <c r="G13" s="447">
        <v>38104</v>
      </c>
      <c r="H13" s="447">
        <v>45289</v>
      </c>
      <c r="I13" s="447">
        <v>43639</v>
      </c>
      <c r="J13" s="447">
        <v>32589</v>
      </c>
      <c r="K13" s="447">
        <v>33003</v>
      </c>
      <c r="L13" s="447">
        <v>40844</v>
      </c>
      <c r="M13" s="447">
        <v>52284</v>
      </c>
      <c r="N13" s="447">
        <v>46363</v>
      </c>
      <c r="O13" s="447">
        <v>52992</v>
      </c>
      <c r="P13" s="447">
        <v>45800</v>
      </c>
      <c r="Q13" s="447">
        <v>53944</v>
      </c>
    </row>
    <row r="14" spans="1:17">
      <c r="A14" t="s">
        <v>571</v>
      </c>
      <c r="B14" t="s">
        <v>559</v>
      </c>
      <c r="C14" s="119" t="s">
        <v>554</v>
      </c>
      <c r="D14" t="s">
        <v>556</v>
      </c>
      <c r="E14" t="s">
        <v>557</v>
      </c>
      <c r="F14" s="447">
        <v>31017</v>
      </c>
      <c r="G14" s="447">
        <v>37608</v>
      </c>
      <c r="H14" s="447">
        <v>43032</v>
      </c>
      <c r="I14" s="447">
        <v>47695</v>
      </c>
      <c r="J14" s="447">
        <v>35846</v>
      </c>
      <c r="K14" s="447">
        <v>55239</v>
      </c>
      <c r="L14" s="447">
        <v>50475</v>
      </c>
      <c r="M14" s="447">
        <v>36841</v>
      </c>
      <c r="N14" s="447">
        <v>36565</v>
      </c>
      <c r="O14" s="447">
        <v>41243</v>
      </c>
      <c r="P14" s="447">
        <v>39565</v>
      </c>
      <c r="Q14" s="447">
        <v>46804</v>
      </c>
    </row>
    <row r="15" spans="1:17">
      <c r="A15" t="s">
        <v>572</v>
      </c>
      <c r="B15" t="s">
        <v>559</v>
      </c>
      <c r="C15" s="119" t="s">
        <v>554</v>
      </c>
      <c r="D15" t="s">
        <v>549</v>
      </c>
      <c r="E15" t="s">
        <v>550</v>
      </c>
      <c r="F15" s="447">
        <v>46719</v>
      </c>
      <c r="G15" s="447">
        <v>37665</v>
      </c>
      <c r="H15" s="447">
        <v>44002</v>
      </c>
      <c r="I15" s="447">
        <v>48971</v>
      </c>
      <c r="J15" s="447">
        <v>51225</v>
      </c>
      <c r="K15" s="447">
        <v>33200</v>
      </c>
      <c r="L15" s="447">
        <v>45633</v>
      </c>
      <c r="M15" s="447">
        <v>49787</v>
      </c>
      <c r="N15" s="447">
        <v>55297</v>
      </c>
      <c r="O15" s="447">
        <v>53841</v>
      </c>
      <c r="P15" s="447">
        <v>38019</v>
      </c>
      <c r="Q15" s="447">
        <v>32131</v>
      </c>
    </row>
    <row r="16" spans="1:17">
      <c r="A16" t="s">
        <v>573</v>
      </c>
      <c r="B16" t="s">
        <v>184</v>
      </c>
      <c r="C16" s="119" t="s">
        <v>564</v>
      </c>
      <c r="D16" t="s">
        <v>568</v>
      </c>
      <c r="E16" t="s">
        <v>569</v>
      </c>
      <c r="F16" s="447">
        <v>43814</v>
      </c>
      <c r="G16" s="447">
        <v>35827</v>
      </c>
      <c r="H16" s="447">
        <v>44299</v>
      </c>
      <c r="I16" s="447">
        <v>42169</v>
      </c>
      <c r="J16" s="447">
        <v>43974</v>
      </c>
      <c r="K16" s="447">
        <v>55341</v>
      </c>
      <c r="L16" s="447">
        <v>35227</v>
      </c>
      <c r="M16" s="447">
        <v>51487</v>
      </c>
      <c r="N16" s="447">
        <v>31767</v>
      </c>
      <c r="O16" s="447">
        <v>45128</v>
      </c>
      <c r="P16" s="447">
        <v>41060</v>
      </c>
      <c r="Q16" s="447">
        <v>34503</v>
      </c>
    </row>
    <row r="17" spans="1:17">
      <c r="A17" t="s">
        <v>574</v>
      </c>
      <c r="B17" t="s">
        <v>186</v>
      </c>
      <c r="C17" s="119" t="s">
        <v>548</v>
      </c>
      <c r="D17" t="s">
        <v>549</v>
      </c>
      <c r="E17" t="s">
        <v>550</v>
      </c>
      <c r="F17" s="447">
        <v>35171</v>
      </c>
      <c r="G17" s="447">
        <v>51218</v>
      </c>
      <c r="H17" s="447">
        <v>36847</v>
      </c>
      <c r="I17" s="447">
        <v>36450</v>
      </c>
      <c r="J17" s="447">
        <v>40937</v>
      </c>
      <c r="K17" s="447">
        <v>36342</v>
      </c>
      <c r="L17" s="447">
        <v>34345</v>
      </c>
      <c r="M17" s="447">
        <v>48476</v>
      </c>
      <c r="N17" s="447">
        <v>30762</v>
      </c>
      <c r="O17" s="447">
        <v>49679</v>
      </c>
      <c r="P17" s="447">
        <v>51289</v>
      </c>
      <c r="Q17" s="447">
        <v>54222</v>
      </c>
    </row>
    <row r="18" spans="1:17">
      <c r="A18" t="s">
        <v>575</v>
      </c>
      <c r="B18" t="s">
        <v>184</v>
      </c>
      <c r="C18" s="119" t="s">
        <v>548</v>
      </c>
      <c r="D18" t="s">
        <v>568</v>
      </c>
      <c r="E18" t="s">
        <v>569</v>
      </c>
      <c r="F18" s="447">
        <v>51879</v>
      </c>
      <c r="G18" s="447">
        <v>48697</v>
      </c>
      <c r="H18" s="447">
        <v>35533</v>
      </c>
      <c r="I18" s="447">
        <v>46268</v>
      </c>
      <c r="J18" s="447">
        <v>31895</v>
      </c>
      <c r="K18" s="447">
        <v>47439</v>
      </c>
      <c r="L18" s="447">
        <v>42020</v>
      </c>
      <c r="M18" s="447">
        <v>31460</v>
      </c>
      <c r="N18" s="447">
        <v>49702</v>
      </c>
      <c r="O18" s="447">
        <v>33472</v>
      </c>
      <c r="P18" s="447">
        <v>51958</v>
      </c>
      <c r="Q18" s="447">
        <v>50578</v>
      </c>
    </row>
    <row r="19" spans="1:17">
      <c r="A19" t="s">
        <v>576</v>
      </c>
      <c r="B19" t="s">
        <v>559</v>
      </c>
      <c r="C19" s="119" t="s">
        <v>554</v>
      </c>
      <c r="D19" t="s">
        <v>556</v>
      </c>
      <c r="E19" t="s">
        <v>557</v>
      </c>
      <c r="F19" s="447">
        <v>45094</v>
      </c>
      <c r="G19" s="447">
        <v>32292</v>
      </c>
      <c r="H19" s="447">
        <v>54616</v>
      </c>
      <c r="I19" s="447">
        <v>38895</v>
      </c>
      <c r="J19" s="447">
        <v>39955</v>
      </c>
      <c r="K19" s="447">
        <v>43837</v>
      </c>
      <c r="L19" s="447">
        <v>42549</v>
      </c>
      <c r="M19" s="447">
        <v>42904</v>
      </c>
      <c r="N19" s="447">
        <v>41083</v>
      </c>
      <c r="O19" s="447">
        <v>42506</v>
      </c>
      <c r="P19" s="447">
        <v>41443</v>
      </c>
      <c r="Q19" s="447">
        <v>41875</v>
      </c>
    </row>
    <row r="20" spans="1:17">
      <c r="A20" t="s">
        <v>577</v>
      </c>
      <c r="B20" t="s">
        <v>187</v>
      </c>
      <c r="C20" s="119" t="s">
        <v>564</v>
      </c>
      <c r="D20" t="s">
        <v>568</v>
      </c>
      <c r="E20" t="s">
        <v>569</v>
      </c>
      <c r="F20" s="447">
        <v>40107</v>
      </c>
      <c r="G20" s="447">
        <v>33182</v>
      </c>
      <c r="H20" s="447">
        <v>47839</v>
      </c>
      <c r="I20" s="447">
        <v>54946</v>
      </c>
      <c r="J20" s="447">
        <v>52232</v>
      </c>
      <c r="K20" s="447">
        <v>31681</v>
      </c>
      <c r="L20" s="447">
        <v>51816</v>
      </c>
      <c r="M20" s="447">
        <v>53952</v>
      </c>
      <c r="N20" s="447">
        <v>55056</v>
      </c>
      <c r="O20" s="447">
        <v>32338</v>
      </c>
      <c r="P20" s="447">
        <v>34383</v>
      </c>
      <c r="Q20" s="447">
        <v>45834</v>
      </c>
    </row>
    <row r="21" spans="1:17">
      <c r="A21" t="s">
        <v>578</v>
      </c>
      <c r="B21" t="s">
        <v>186</v>
      </c>
      <c r="C21" s="119" t="s">
        <v>564</v>
      </c>
      <c r="D21" t="s">
        <v>551</v>
      </c>
      <c r="E21" t="s">
        <v>552</v>
      </c>
      <c r="F21" s="447">
        <v>35794</v>
      </c>
      <c r="G21" s="447">
        <v>41955</v>
      </c>
      <c r="H21" s="447">
        <v>49055</v>
      </c>
      <c r="I21" s="447">
        <v>41841</v>
      </c>
      <c r="J21" s="447">
        <v>55110</v>
      </c>
      <c r="K21" s="447">
        <v>30031</v>
      </c>
      <c r="L21" s="447">
        <v>44259</v>
      </c>
      <c r="M21" s="447">
        <v>33795</v>
      </c>
      <c r="N21" s="447">
        <v>41163</v>
      </c>
      <c r="O21" s="447">
        <v>35502</v>
      </c>
      <c r="P21" s="447">
        <v>45145</v>
      </c>
      <c r="Q21" s="447">
        <v>45245</v>
      </c>
    </row>
    <row r="22" spans="1:17">
      <c r="A22" t="s">
        <v>579</v>
      </c>
      <c r="B22" t="s">
        <v>187</v>
      </c>
      <c r="C22" s="119" t="s">
        <v>548</v>
      </c>
      <c r="D22" t="s">
        <v>551</v>
      </c>
      <c r="E22" t="s">
        <v>552</v>
      </c>
      <c r="F22" s="447">
        <v>54538</v>
      </c>
      <c r="G22" s="447">
        <v>43420</v>
      </c>
      <c r="H22" s="447">
        <v>37957</v>
      </c>
      <c r="I22" s="447">
        <v>44561</v>
      </c>
      <c r="J22" s="447">
        <v>33680</v>
      </c>
      <c r="K22" s="447">
        <v>50889</v>
      </c>
      <c r="L22" s="447">
        <v>54703</v>
      </c>
      <c r="M22" s="447">
        <v>53955</v>
      </c>
      <c r="N22" s="447">
        <v>38775</v>
      </c>
      <c r="O22" s="447">
        <v>49643</v>
      </c>
      <c r="P22" s="447">
        <v>36509</v>
      </c>
      <c r="Q22" s="447">
        <v>30979</v>
      </c>
    </row>
    <row r="23" spans="1:17">
      <c r="A23" t="s">
        <v>580</v>
      </c>
      <c r="B23" t="s">
        <v>186</v>
      </c>
      <c r="C23" s="119" t="s">
        <v>564</v>
      </c>
      <c r="D23" t="s">
        <v>568</v>
      </c>
      <c r="E23" t="s">
        <v>569</v>
      </c>
      <c r="F23" s="447">
        <v>33028</v>
      </c>
      <c r="G23" s="447">
        <v>38868</v>
      </c>
      <c r="H23" s="447">
        <v>53149</v>
      </c>
      <c r="I23" s="447">
        <v>35727</v>
      </c>
      <c r="J23" s="447">
        <v>45722</v>
      </c>
      <c r="K23" s="447">
        <v>33253</v>
      </c>
      <c r="L23" s="447">
        <v>52924</v>
      </c>
      <c r="M23" s="447">
        <v>49456</v>
      </c>
      <c r="N23" s="447">
        <v>55218</v>
      </c>
      <c r="O23" s="447">
        <v>48970</v>
      </c>
      <c r="P23" s="447">
        <v>41482</v>
      </c>
      <c r="Q23" s="447">
        <v>49009</v>
      </c>
    </row>
    <row r="24" spans="1:17">
      <c r="A24" t="s">
        <v>581</v>
      </c>
      <c r="B24" t="s">
        <v>186</v>
      </c>
      <c r="C24" s="119" t="s">
        <v>564</v>
      </c>
      <c r="D24" t="s">
        <v>556</v>
      </c>
      <c r="E24" t="s">
        <v>557</v>
      </c>
      <c r="F24" s="447">
        <v>52029</v>
      </c>
      <c r="G24" s="447">
        <v>35889</v>
      </c>
      <c r="H24" s="447">
        <v>40870</v>
      </c>
      <c r="I24" s="447">
        <v>38185</v>
      </c>
      <c r="J24" s="447">
        <v>53415</v>
      </c>
      <c r="K24" s="447">
        <v>50488</v>
      </c>
      <c r="L24" s="447">
        <v>31481</v>
      </c>
      <c r="M24" s="447">
        <v>30297</v>
      </c>
      <c r="N24" s="447">
        <v>53307</v>
      </c>
      <c r="O24" s="447">
        <v>50253</v>
      </c>
      <c r="P24" s="447">
        <v>35844</v>
      </c>
      <c r="Q24" s="447">
        <v>33868</v>
      </c>
    </row>
    <row r="25" spans="1:17">
      <c r="A25" t="s">
        <v>582</v>
      </c>
      <c r="B25" t="s">
        <v>583</v>
      </c>
      <c r="C25" s="119" t="s">
        <v>564</v>
      </c>
      <c r="D25" t="s">
        <v>568</v>
      </c>
      <c r="E25" t="s">
        <v>569</v>
      </c>
      <c r="F25" s="447">
        <v>44294</v>
      </c>
      <c r="G25" s="447">
        <v>38190</v>
      </c>
      <c r="H25" s="447">
        <v>31053</v>
      </c>
      <c r="I25" s="447">
        <v>34839</v>
      </c>
      <c r="J25" s="447">
        <v>37302</v>
      </c>
      <c r="K25" s="447">
        <v>40423</v>
      </c>
      <c r="L25" s="447">
        <v>45238</v>
      </c>
      <c r="M25" s="447">
        <v>54520</v>
      </c>
      <c r="N25" s="447">
        <v>48725</v>
      </c>
      <c r="O25" s="447">
        <v>52393</v>
      </c>
      <c r="P25" s="447">
        <v>48966</v>
      </c>
      <c r="Q25" s="447">
        <v>55971</v>
      </c>
    </row>
    <row r="26" spans="1:17">
      <c r="A26" t="s">
        <v>584</v>
      </c>
      <c r="B26" t="s">
        <v>186</v>
      </c>
      <c r="C26" s="119" t="s">
        <v>564</v>
      </c>
      <c r="D26" t="s">
        <v>556</v>
      </c>
      <c r="E26" t="s">
        <v>557</v>
      </c>
      <c r="F26" s="447">
        <v>51583</v>
      </c>
      <c r="G26" s="447">
        <v>44533</v>
      </c>
      <c r="H26" s="447">
        <v>47792</v>
      </c>
      <c r="I26" s="447">
        <v>53107</v>
      </c>
      <c r="J26" s="447">
        <v>55593</v>
      </c>
      <c r="K26" s="447">
        <v>53515</v>
      </c>
      <c r="L26" s="447">
        <v>34358</v>
      </c>
      <c r="M26" s="447">
        <v>31748</v>
      </c>
      <c r="N26" s="447">
        <v>43358</v>
      </c>
      <c r="O26" s="447">
        <v>38392</v>
      </c>
      <c r="P26" s="447">
        <v>42902</v>
      </c>
      <c r="Q26" s="447">
        <v>30079</v>
      </c>
    </row>
    <row r="27" spans="1:17">
      <c r="A27" t="s">
        <v>492</v>
      </c>
      <c r="B27" t="s">
        <v>186</v>
      </c>
      <c r="C27" s="119" t="s">
        <v>564</v>
      </c>
      <c r="D27" t="s">
        <v>551</v>
      </c>
      <c r="E27" t="s">
        <v>552</v>
      </c>
      <c r="F27" s="447">
        <v>54745</v>
      </c>
      <c r="G27" s="447">
        <v>39533</v>
      </c>
      <c r="H27" s="447">
        <v>54708</v>
      </c>
      <c r="I27" s="447">
        <v>54974</v>
      </c>
      <c r="J27" s="447">
        <v>44967</v>
      </c>
      <c r="K27" s="447">
        <v>48502</v>
      </c>
      <c r="L27" s="447">
        <v>37528</v>
      </c>
      <c r="M27" s="447">
        <v>50508</v>
      </c>
      <c r="N27" s="447">
        <v>33554</v>
      </c>
      <c r="O27" s="447">
        <v>49013</v>
      </c>
      <c r="P27" s="447">
        <v>30290</v>
      </c>
      <c r="Q27" s="447">
        <v>54556</v>
      </c>
    </row>
    <row r="28" spans="1:17">
      <c r="A28" t="s">
        <v>585</v>
      </c>
      <c r="B28" t="s">
        <v>186</v>
      </c>
      <c r="C28" s="119" t="s">
        <v>554</v>
      </c>
      <c r="D28" t="s">
        <v>549</v>
      </c>
      <c r="E28" t="s">
        <v>550</v>
      </c>
      <c r="F28" s="447">
        <v>34199</v>
      </c>
      <c r="G28" s="447">
        <v>33714</v>
      </c>
      <c r="H28" s="447">
        <v>41840</v>
      </c>
      <c r="I28" s="447">
        <v>31202</v>
      </c>
      <c r="J28" s="447">
        <v>50271</v>
      </c>
      <c r="K28" s="447">
        <v>49826</v>
      </c>
      <c r="L28" s="447">
        <v>33061</v>
      </c>
      <c r="M28" s="447">
        <v>34503</v>
      </c>
      <c r="N28" s="447">
        <v>48757</v>
      </c>
      <c r="O28" s="447">
        <v>53930</v>
      </c>
      <c r="P28" s="447">
        <v>39704</v>
      </c>
      <c r="Q28" s="447">
        <v>42610</v>
      </c>
    </row>
    <row r="29" spans="1:17">
      <c r="A29" t="s">
        <v>586</v>
      </c>
      <c r="B29" t="s">
        <v>559</v>
      </c>
      <c r="C29" s="119" t="s">
        <v>564</v>
      </c>
      <c r="D29" t="s">
        <v>556</v>
      </c>
      <c r="E29" t="s">
        <v>557</v>
      </c>
      <c r="F29" s="447">
        <v>47181</v>
      </c>
      <c r="G29" s="447">
        <v>54672</v>
      </c>
      <c r="H29" s="447">
        <v>50751</v>
      </c>
      <c r="I29" s="447">
        <v>30175</v>
      </c>
      <c r="J29" s="447">
        <v>36311</v>
      </c>
      <c r="K29" s="447">
        <v>33029</v>
      </c>
      <c r="L29" s="447">
        <v>47554</v>
      </c>
      <c r="M29" s="447">
        <v>35641</v>
      </c>
      <c r="N29" s="447">
        <v>51290</v>
      </c>
      <c r="O29" s="447">
        <v>39226</v>
      </c>
      <c r="P29" s="447">
        <v>33248</v>
      </c>
      <c r="Q29" s="447">
        <v>45063</v>
      </c>
    </row>
    <row r="30" spans="1:17">
      <c r="A30" t="s">
        <v>587</v>
      </c>
      <c r="B30" t="s">
        <v>562</v>
      </c>
      <c r="C30" s="119" t="s">
        <v>554</v>
      </c>
      <c r="D30" t="s">
        <v>556</v>
      </c>
      <c r="E30" t="s">
        <v>557</v>
      </c>
      <c r="F30" s="447">
        <v>54825</v>
      </c>
      <c r="G30" s="447">
        <v>40077</v>
      </c>
      <c r="H30" s="447">
        <v>35599</v>
      </c>
      <c r="I30" s="447">
        <v>35857</v>
      </c>
      <c r="J30" s="447">
        <v>42863</v>
      </c>
      <c r="K30" s="447">
        <v>45712</v>
      </c>
      <c r="L30" s="447">
        <v>39466</v>
      </c>
      <c r="M30" s="447">
        <v>42830</v>
      </c>
      <c r="N30" s="447">
        <v>33107</v>
      </c>
      <c r="O30" s="447">
        <v>31053</v>
      </c>
      <c r="P30" s="447">
        <v>55664</v>
      </c>
      <c r="Q30" s="447">
        <v>46906</v>
      </c>
    </row>
    <row r="31" spans="1:17">
      <c r="A31" t="s">
        <v>515</v>
      </c>
      <c r="B31" t="s">
        <v>583</v>
      </c>
      <c r="C31" s="119" t="s">
        <v>554</v>
      </c>
      <c r="D31" t="s">
        <v>549</v>
      </c>
      <c r="E31" t="s">
        <v>550</v>
      </c>
      <c r="F31" s="447">
        <v>33951</v>
      </c>
      <c r="G31" s="447">
        <v>48396</v>
      </c>
      <c r="H31" s="447">
        <v>46221</v>
      </c>
      <c r="I31" s="447">
        <v>36786</v>
      </c>
      <c r="J31" s="447">
        <v>33014</v>
      </c>
      <c r="K31" s="447">
        <v>33311</v>
      </c>
      <c r="L31" s="447">
        <v>31173</v>
      </c>
      <c r="M31" s="447">
        <v>54526</v>
      </c>
      <c r="N31" s="447">
        <v>49930</v>
      </c>
      <c r="O31" s="447">
        <v>35379</v>
      </c>
      <c r="P31" s="447">
        <v>38652</v>
      </c>
      <c r="Q31" s="447">
        <v>30556</v>
      </c>
    </row>
    <row r="32" spans="1:17">
      <c r="A32" t="s">
        <v>588</v>
      </c>
      <c r="B32" t="s">
        <v>559</v>
      </c>
      <c r="C32" s="119" t="s">
        <v>564</v>
      </c>
      <c r="D32" t="s">
        <v>556</v>
      </c>
      <c r="E32" t="s">
        <v>557</v>
      </c>
      <c r="F32" s="447">
        <v>55775</v>
      </c>
      <c r="G32" s="447">
        <v>42572</v>
      </c>
      <c r="H32" s="447">
        <v>41339</v>
      </c>
      <c r="I32" s="447">
        <v>41327</v>
      </c>
      <c r="J32" s="447">
        <v>53331</v>
      </c>
      <c r="K32" s="447">
        <v>37226</v>
      </c>
      <c r="L32" s="447">
        <v>38553</v>
      </c>
      <c r="M32" s="447">
        <v>42436</v>
      </c>
      <c r="N32" s="447">
        <v>34535</v>
      </c>
      <c r="O32" s="447">
        <v>52653</v>
      </c>
      <c r="P32" s="447">
        <v>35589</v>
      </c>
      <c r="Q32" s="447">
        <v>38890</v>
      </c>
    </row>
    <row r="33" spans="1:17">
      <c r="A33" t="s">
        <v>589</v>
      </c>
      <c r="B33" t="s">
        <v>559</v>
      </c>
      <c r="C33" s="119" t="s">
        <v>564</v>
      </c>
      <c r="D33" t="s">
        <v>551</v>
      </c>
      <c r="E33" t="s">
        <v>552</v>
      </c>
      <c r="F33" s="447">
        <v>35421</v>
      </c>
      <c r="G33" s="447">
        <v>48283</v>
      </c>
      <c r="H33" s="447">
        <v>50071</v>
      </c>
      <c r="I33" s="447">
        <v>33927</v>
      </c>
      <c r="J33" s="447">
        <v>52590</v>
      </c>
      <c r="K33" s="447">
        <v>45238</v>
      </c>
      <c r="L33" s="447">
        <v>39433</v>
      </c>
      <c r="M33" s="447">
        <v>33168</v>
      </c>
      <c r="N33" s="447">
        <v>38171</v>
      </c>
      <c r="O33" s="447">
        <v>54115</v>
      </c>
      <c r="P33" s="447">
        <v>42016</v>
      </c>
      <c r="Q33" s="447">
        <v>50578</v>
      </c>
    </row>
    <row r="34" spans="1:17">
      <c r="A34" t="s">
        <v>590</v>
      </c>
      <c r="B34" t="s">
        <v>186</v>
      </c>
      <c r="C34" s="119" t="s">
        <v>548</v>
      </c>
      <c r="D34" t="s">
        <v>556</v>
      </c>
      <c r="E34" t="s">
        <v>557</v>
      </c>
      <c r="F34" s="447">
        <v>38016</v>
      </c>
      <c r="G34" s="447">
        <v>37352</v>
      </c>
      <c r="H34" s="447">
        <v>47085</v>
      </c>
      <c r="I34" s="447">
        <v>48775</v>
      </c>
      <c r="J34" s="447">
        <v>33979</v>
      </c>
      <c r="K34" s="447">
        <v>37621</v>
      </c>
      <c r="L34" s="447">
        <v>38892</v>
      </c>
      <c r="M34" s="447">
        <v>38209</v>
      </c>
      <c r="N34" s="447">
        <v>47748</v>
      </c>
      <c r="O34" s="447">
        <v>41055</v>
      </c>
      <c r="P34" s="447">
        <v>35161</v>
      </c>
      <c r="Q34" s="447">
        <v>32343</v>
      </c>
    </row>
    <row r="35" spans="1:17">
      <c r="A35" t="s">
        <v>591</v>
      </c>
      <c r="B35" t="s">
        <v>186</v>
      </c>
      <c r="C35" s="119" t="s">
        <v>554</v>
      </c>
      <c r="D35" t="s">
        <v>551</v>
      </c>
      <c r="E35" t="s">
        <v>552</v>
      </c>
      <c r="F35" s="447">
        <v>36024</v>
      </c>
      <c r="G35" s="447">
        <v>47824</v>
      </c>
      <c r="H35" s="447">
        <v>53874</v>
      </c>
      <c r="I35" s="447">
        <v>33182</v>
      </c>
      <c r="J35" s="447">
        <v>37676</v>
      </c>
      <c r="K35" s="447">
        <v>40139</v>
      </c>
      <c r="L35" s="447">
        <v>50274</v>
      </c>
      <c r="M35" s="447">
        <v>36660</v>
      </c>
      <c r="N35" s="447">
        <v>45749</v>
      </c>
      <c r="O35" s="447">
        <v>44819</v>
      </c>
      <c r="P35" s="447">
        <v>35052</v>
      </c>
      <c r="Q35" s="447">
        <v>51694</v>
      </c>
    </row>
    <row r="36" spans="1:17">
      <c r="A36" t="s">
        <v>592</v>
      </c>
      <c r="B36" t="s">
        <v>559</v>
      </c>
      <c r="C36" s="119" t="s">
        <v>554</v>
      </c>
      <c r="D36" t="s">
        <v>568</v>
      </c>
      <c r="E36" t="s">
        <v>569</v>
      </c>
      <c r="F36" s="447">
        <v>41238</v>
      </c>
      <c r="G36" s="447">
        <v>33525</v>
      </c>
      <c r="H36" s="447">
        <v>50079</v>
      </c>
      <c r="I36" s="447">
        <v>41362</v>
      </c>
      <c r="J36" s="447">
        <v>43785</v>
      </c>
      <c r="K36" s="447">
        <v>35935</v>
      </c>
      <c r="L36" s="447">
        <v>45996</v>
      </c>
      <c r="M36" s="447">
        <v>50660</v>
      </c>
      <c r="N36" s="447">
        <v>49573</v>
      </c>
      <c r="O36" s="447">
        <v>55318</v>
      </c>
      <c r="P36" s="447">
        <v>53116</v>
      </c>
      <c r="Q36" s="447">
        <v>55731</v>
      </c>
    </row>
    <row r="37" spans="1:17">
      <c r="A37" t="s">
        <v>593</v>
      </c>
      <c r="B37" t="s">
        <v>583</v>
      </c>
      <c r="C37" s="119" t="s">
        <v>554</v>
      </c>
      <c r="D37" t="s">
        <v>568</v>
      </c>
      <c r="E37" t="s">
        <v>569</v>
      </c>
      <c r="F37" s="447">
        <v>36935</v>
      </c>
      <c r="G37" s="447">
        <v>31591</v>
      </c>
      <c r="H37" s="447">
        <v>54491</v>
      </c>
      <c r="I37" s="447">
        <v>44361</v>
      </c>
      <c r="J37" s="447">
        <v>42833</v>
      </c>
      <c r="K37" s="447">
        <v>33782</v>
      </c>
      <c r="L37" s="447">
        <v>36440</v>
      </c>
      <c r="M37" s="447">
        <v>37487</v>
      </c>
      <c r="N37" s="447">
        <v>41261</v>
      </c>
      <c r="O37" s="447">
        <v>32201</v>
      </c>
      <c r="P37" s="447">
        <v>47882</v>
      </c>
      <c r="Q37" s="447">
        <v>32854</v>
      </c>
    </row>
    <row r="38" spans="1:17">
      <c r="A38" t="s">
        <v>594</v>
      </c>
      <c r="B38" t="s">
        <v>187</v>
      </c>
      <c r="C38" s="119" t="s">
        <v>554</v>
      </c>
      <c r="D38" t="s">
        <v>556</v>
      </c>
      <c r="E38" t="s">
        <v>557</v>
      </c>
      <c r="F38" s="447">
        <v>55903</v>
      </c>
      <c r="G38" s="447">
        <v>46920</v>
      </c>
      <c r="H38" s="447">
        <v>41313</v>
      </c>
      <c r="I38" s="447">
        <v>32645</v>
      </c>
      <c r="J38" s="447">
        <v>41734</v>
      </c>
      <c r="K38" s="447">
        <v>49370</v>
      </c>
      <c r="L38" s="447">
        <v>48220</v>
      </c>
      <c r="M38" s="447">
        <v>51581</v>
      </c>
      <c r="N38" s="447">
        <v>47606</v>
      </c>
      <c r="O38" s="447">
        <v>37638</v>
      </c>
      <c r="P38" s="447">
        <v>46474</v>
      </c>
      <c r="Q38" s="447">
        <v>53260</v>
      </c>
    </row>
    <row r="39" spans="1:17">
      <c r="A39" t="s">
        <v>482</v>
      </c>
      <c r="B39" t="s">
        <v>186</v>
      </c>
      <c r="C39" s="119" t="s">
        <v>564</v>
      </c>
      <c r="D39" t="s">
        <v>568</v>
      </c>
      <c r="E39" t="s">
        <v>569</v>
      </c>
      <c r="F39" s="447">
        <v>51685</v>
      </c>
      <c r="G39" s="447">
        <v>37259</v>
      </c>
      <c r="H39" s="447">
        <v>44541</v>
      </c>
      <c r="I39" s="447">
        <v>39092</v>
      </c>
      <c r="J39" s="447">
        <v>31667</v>
      </c>
      <c r="K39" s="447">
        <v>30452</v>
      </c>
      <c r="L39" s="447">
        <v>49525</v>
      </c>
      <c r="M39" s="447">
        <v>33440</v>
      </c>
      <c r="N39" s="447">
        <v>46454</v>
      </c>
      <c r="O39" s="447">
        <v>37510</v>
      </c>
      <c r="P39" s="447">
        <v>47165</v>
      </c>
      <c r="Q39" s="447">
        <v>51225</v>
      </c>
    </row>
    <row r="40" spans="1:17">
      <c r="A40" t="s">
        <v>595</v>
      </c>
      <c r="B40" t="s">
        <v>562</v>
      </c>
      <c r="C40" s="119" t="s">
        <v>554</v>
      </c>
      <c r="D40" t="s">
        <v>568</v>
      </c>
      <c r="E40" t="s">
        <v>569</v>
      </c>
      <c r="F40" s="447">
        <v>37795</v>
      </c>
      <c r="G40" s="447">
        <v>54875</v>
      </c>
      <c r="H40" s="447">
        <v>40092</v>
      </c>
      <c r="I40" s="447">
        <v>54926</v>
      </c>
      <c r="J40" s="447">
        <v>33286</v>
      </c>
      <c r="K40" s="447">
        <v>49177</v>
      </c>
      <c r="L40" s="447">
        <v>36682</v>
      </c>
      <c r="M40" s="447">
        <v>54493</v>
      </c>
      <c r="N40" s="447">
        <v>31417</v>
      </c>
      <c r="O40" s="447">
        <v>50658</v>
      </c>
      <c r="P40" s="447">
        <v>46471</v>
      </c>
      <c r="Q40" s="447">
        <v>51724</v>
      </c>
    </row>
    <row r="41" spans="1:17">
      <c r="A41" t="s">
        <v>596</v>
      </c>
      <c r="B41" t="s">
        <v>562</v>
      </c>
      <c r="C41" s="119" t="s">
        <v>548</v>
      </c>
      <c r="D41" t="s">
        <v>556</v>
      </c>
      <c r="E41" t="s">
        <v>557</v>
      </c>
      <c r="F41" s="447">
        <v>53326</v>
      </c>
      <c r="G41" s="447">
        <v>36588</v>
      </c>
      <c r="H41" s="447">
        <v>41961</v>
      </c>
      <c r="I41" s="447">
        <v>45054</v>
      </c>
      <c r="J41" s="447">
        <v>37377</v>
      </c>
      <c r="K41" s="447">
        <v>46971</v>
      </c>
      <c r="L41" s="447">
        <v>39038</v>
      </c>
      <c r="M41" s="447">
        <v>41294</v>
      </c>
      <c r="N41" s="447">
        <v>53536</v>
      </c>
      <c r="O41" s="447">
        <v>40709</v>
      </c>
      <c r="P41" s="447">
        <v>55949</v>
      </c>
      <c r="Q41" s="447">
        <v>53592</v>
      </c>
    </row>
    <row r="42" spans="1:17">
      <c r="A42" t="s">
        <v>597</v>
      </c>
      <c r="B42" t="s">
        <v>187</v>
      </c>
      <c r="C42" s="119" t="s">
        <v>554</v>
      </c>
      <c r="D42" t="s">
        <v>568</v>
      </c>
      <c r="E42" t="s">
        <v>569</v>
      </c>
      <c r="F42" s="447">
        <v>31026</v>
      </c>
      <c r="G42" s="447">
        <v>45558</v>
      </c>
      <c r="H42" s="447">
        <v>55806</v>
      </c>
      <c r="I42" s="447">
        <v>45099</v>
      </c>
      <c r="J42" s="447">
        <v>45572</v>
      </c>
      <c r="K42" s="447">
        <v>46492</v>
      </c>
      <c r="L42" s="447">
        <v>34084</v>
      </c>
      <c r="M42" s="447">
        <v>37706</v>
      </c>
      <c r="N42" s="447">
        <v>46019</v>
      </c>
      <c r="O42" s="447">
        <v>53001</v>
      </c>
      <c r="P42" s="447">
        <v>42998</v>
      </c>
      <c r="Q42" s="447">
        <v>38269</v>
      </c>
    </row>
    <row r="43" spans="1:17">
      <c r="A43" t="s">
        <v>598</v>
      </c>
      <c r="B43" t="s">
        <v>562</v>
      </c>
      <c r="C43" s="119" t="s">
        <v>548</v>
      </c>
      <c r="D43" t="s">
        <v>556</v>
      </c>
      <c r="E43" t="s">
        <v>557</v>
      </c>
      <c r="F43" s="447">
        <v>54234</v>
      </c>
      <c r="G43" s="447">
        <v>54696</v>
      </c>
      <c r="H43" s="447">
        <v>35833</v>
      </c>
      <c r="I43" s="447">
        <v>34366</v>
      </c>
      <c r="J43" s="447">
        <v>33327</v>
      </c>
      <c r="K43" s="447">
        <v>36203</v>
      </c>
      <c r="L43" s="447">
        <v>52399</v>
      </c>
      <c r="M43" s="447">
        <v>33587</v>
      </c>
      <c r="N43" s="447">
        <v>41263</v>
      </c>
      <c r="O43" s="447">
        <v>50281</v>
      </c>
      <c r="P43" s="447">
        <v>52851</v>
      </c>
      <c r="Q43" s="447">
        <v>37278</v>
      </c>
    </row>
    <row r="44" spans="1:17">
      <c r="A44" t="s">
        <v>599</v>
      </c>
      <c r="B44" t="s">
        <v>583</v>
      </c>
      <c r="C44" s="119" t="s">
        <v>554</v>
      </c>
      <c r="D44" t="s">
        <v>551</v>
      </c>
      <c r="E44" t="s">
        <v>552</v>
      </c>
      <c r="F44" s="447">
        <v>33725</v>
      </c>
      <c r="G44" s="447">
        <v>55114</v>
      </c>
      <c r="H44" s="447">
        <v>39088</v>
      </c>
      <c r="I44" s="447">
        <v>55322</v>
      </c>
      <c r="J44" s="447">
        <v>46900</v>
      </c>
      <c r="K44" s="447">
        <v>49078</v>
      </c>
      <c r="L44" s="447">
        <v>37101</v>
      </c>
      <c r="M44" s="447">
        <v>49513</v>
      </c>
      <c r="N44" s="447">
        <v>43118</v>
      </c>
      <c r="O44" s="447">
        <v>31062</v>
      </c>
      <c r="P44" s="447">
        <v>55269</v>
      </c>
      <c r="Q44" s="447">
        <v>42140</v>
      </c>
    </row>
    <row r="45" spans="1:17">
      <c r="A45" t="s">
        <v>600</v>
      </c>
      <c r="B45" t="s">
        <v>184</v>
      </c>
      <c r="C45" s="119" t="s">
        <v>554</v>
      </c>
      <c r="D45" t="s">
        <v>549</v>
      </c>
      <c r="E45" t="s">
        <v>550</v>
      </c>
      <c r="F45" s="447">
        <v>32536</v>
      </c>
      <c r="G45" s="447">
        <v>46837</v>
      </c>
      <c r="H45" s="447">
        <v>41582</v>
      </c>
      <c r="I45" s="447">
        <v>35370</v>
      </c>
      <c r="J45" s="447">
        <v>42015</v>
      </c>
      <c r="K45" s="447">
        <v>43335</v>
      </c>
      <c r="L45" s="447">
        <v>37030</v>
      </c>
      <c r="M45" s="447">
        <v>41918</v>
      </c>
      <c r="N45" s="447">
        <v>37319</v>
      </c>
      <c r="O45" s="447">
        <v>47282</v>
      </c>
      <c r="P45" s="447">
        <v>52516</v>
      </c>
      <c r="Q45" s="447">
        <v>45644</v>
      </c>
    </row>
    <row r="46" spans="1:17">
      <c r="A46" t="s">
        <v>601</v>
      </c>
      <c r="B46" t="s">
        <v>187</v>
      </c>
      <c r="C46" s="119" t="s">
        <v>554</v>
      </c>
      <c r="D46" t="s">
        <v>549</v>
      </c>
      <c r="E46" t="s">
        <v>550</v>
      </c>
      <c r="F46" s="447">
        <v>41682</v>
      </c>
      <c r="G46" s="447">
        <v>54044</v>
      </c>
      <c r="H46" s="447">
        <v>37439</v>
      </c>
      <c r="I46" s="447">
        <v>34018</v>
      </c>
      <c r="J46" s="447">
        <v>51298</v>
      </c>
      <c r="K46" s="447">
        <v>47024</v>
      </c>
      <c r="L46" s="447">
        <v>32303</v>
      </c>
      <c r="M46" s="447">
        <v>35621</v>
      </c>
      <c r="N46" s="447">
        <v>32812</v>
      </c>
      <c r="O46" s="447">
        <v>38229</v>
      </c>
      <c r="P46" s="447">
        <v>32303</v>
      </c>
      <c r="Q46" s="447">
        <v>49346</v>
      </c>
    </row>
    <row r="47" spans="1:17">
      <c r="A47" t="s">
        <v>602</v>
      </c>
      <c r="B47" t="s">
        <v>562</v>
      </c>
      <c r="C47" s="119" t="s">
        <v>564</v>
      </c>
      <c r="D47" t="s">
        <v>556</v>
      </c>
      <c r="E47" t="s">
        <v>557</v>
      </c>
      <c r="F47" s="447">
        <v>47120</v>
      </c>
      <c r="G47" s="447">
        <v>54911</v>
      </c>
      <c r="H47" s="447">
        <v>43065</v>
      </c>
      <c r="I47" s="447">
        <v>39693</v>
      </c>
      <c r="J47" s="447">
        <v>42424</v>
      </c>
      <c r="K47" s="447">
        <v>38553</v>
      </c>
      <c r="L47" s="447">
        <v>52106</v>
      </c>
      <c r="M47" s="447">
        <v>30539</v>
      </c>
      <c r="N47" s="447">
        <v>53943</v>
      </c>
      <c r="O47" s="447">
        <v>39893</v>
      </c>
      <c r="P47" s="447">
        <v>47098</v>
      </c>
      <c r="Q47" s="447">
        <v>48233</v>
      </c>
    </row>
    <row r="48" spans="1:17">
      <c r="A48" t="s">
        <v>603</v>
      </c>
      <c r="B48" t="s">
        <v>186</v>
      </c>
      <c r="C48" s="119" t="s">
        <v>554</v>
      </c>
      <c r="D48" t="s">
        <v>556</v>
      </c>
      <c r="E48" t="s">
        <v>557</v>
      </c>
      <c r="F48" s="447">
        <v>40498</v>
      </c>
      <c r="G48" s="447">
        <v>32687</v>
      </c>
      <c r="H48" s="447">
        <v>54346</v>
      </c>
      <c r="I48" s="447">
        <v>31140</v>
      </c>
      <c r="J48" s="447">
        <v>34903</v>
      </c>
      <c r="K48" s="447">
        <v>31062</v>
      </c>
      <c r="L48" s="447">
        <v>45862</v>
      </c>
      <c r="M48" s="447">
        <v>30273</v>
      </c>
      <c r="N48" s="447">
        <v>51124</v>
      </c>
      <c r="O48" s="447">
        <v>48123</v>
      </c>
      <c r="P48" s="447">
        <v>36107</v>
      </c>
      <c r="Q48" s="447">
        <v>46755</v>
      </c>
    </row>
    <row r="49" spans="1:17">
      <c r="A49" t="s">
        <v>604</v>
      </c>
      <c r="B49" t="s">
        <v>184</v>
      </c>
      <c r="C49" s="119" t="s">
        <v>554</v>
      </c>
      <c r="D49" t="s">
        <v>551</v>
      </c>
      <c r="E49" t="s">
        <v>552</v>
      </c>
      <c r="F49" s="447">
        <v>48766</v>
      </c>
      <c r="G49" s="447">
        <v>41143</v>
      </c>
      <c r="H49" s="447">
        <v>43387</v>
      </c>
      <c r="I49" s="447">
        <v>52656</v>
      </c>
      <c r="J49" s="447">
        <v>50832</v>
      </c>
      <c r="K49" s="447">
        <v>41432</v>
      </c>
      <c r="L49" s="447">
        <v>33378</v>
      </c>
      <c r="M49" s="447">
        <v>45518</v>
      </c>
      <c r="N49" s="447">
        <v>35487</v>
      </c>
      <c r="O49" s="447">
        <v>37143</v>
      </c>
      <c r="P49" s="447">
        <v>32803</v>
      </c>
      <c r="Q49" s="447">
        <v>45807</v>
      </c>
    </row>
    <row r="50" spans="1:17">
      <c r="A50" t="s">
        <v>605</v>
      </c>
      <c r="B50" t="s">
        <v>184</v>
      </c>
      <c r="C50" s="119" t="s">
        <v>548</v>
      </c>
      <c r="D50" t="s">
        <v>556</v>
      </c>
      <c r="E50" t="s">
        <v>557</v>
      </c>
      <c r="F50" s="447">
        <v>33311</v>
      </c>
      <c r="G50" s="447">
        <v>35078</v>
      </c>
      <c r="H50" s="447">
        <v>44477</v>
      </c>
      <c r="I50" s="447">
        <v>52510</v>
      </c>
      <c r="J50" s="447">
        <v>32710</v>
      </c>
      <c r="K50" s="447">
        <v>46268</v>
      </c>
      <c r="L50" s="447">
        <v>50592</v>
      </c>
      <c r="M50" s="447">
        <v>37001</v>
      </c>
      <c r="N50" s="447">
        <v>51988</v>
      </c>
      <c r="O50" s="447">
        <v>50908</v>
      </c>
      <c r="P50" s="447">
        <v>30350</v>
      </c>
      <c r="Q50" s="447">
        <v>33229</v>
      </c>
    </row>
    <row r="51" spans="1:17">
      <c r="A51" t="s">
        <v>606</v>
      </c>
      <c r="B51" t="s">
        <v>186</v>
      </c>
      <c r="C51" s="119" t="s">
        <v>554</v>
      </c>
      <c r="D51" t="s">
        <v>568</v>
      </c>
      <c r="E51" t="s">
        <v>569</v>
      </c>
      <c r="F51" s="447">
        <v>43924</v>
      </c>
      <c r="G51" s="447">
        <v>49067</v>
      </c>
      <c r="H51" s="447">
        <v>30829</v>
      </c>
      <c r="I51" s="447">
        <v>55736</v>
      </c>
      <c r="J51" s="447">
        <v>45935</v>
      </c>
      <c r="K51" s="447">
        <v>48571</v>
      </c>
      <c r="L51" s="447">
        <v>35195</v>
      </c>
      <c r="M51" s="447">
        <v>43693</v>
      </c>
      <c r="N51" s="447">
        <v>48637</v>
      </c>
      <c r="O51" s="447">
        <v>33402</v>
      </c>
      <c r="P51" s="447">
        <v>37237</v>
      </c>
      <c r="Q51" s="447">
        <v>42317</v>
      </c>
    </row>
    <row r="52" spans="1:17">
      <c r="A52" t="s">
        <v>494</v>
      </c>
      <c r="B52" t="s">
        <v>559</v>
      </c>
      <c r="C52" s="119" t="s">
        <v>548</v>
      </c>
      <c r="D52" t="s">
        <v>556</v>
      </c>
      <c r="E52" t="s">
        <v>557</v>
      </c>
      <c r="F52" s="447">
        <v>44224</v>
      </c>
      <c r="G52" s="447">
        <v>31296</v>
      </c>
      <c r="H52" s="447">
        <v>34739</v>
      </c>
      <c r="I52" s="447">
        <v>36299</v>
      </c>
      <c r="J52" s="447">
        <v>44597</v>
      </c>
      <c r="K52" s="447">
        <v>44796</v>
      </c>
      <c r="L52" s="447">
        <v>44486</v>
      </c>
      <c r="M52" s="447">
        <v>43141</v>
      </c>
      <c r="N52" s="447">
        <v>32284</v>
      </c>
      <c r="O52" s="447">
        <v>51374</v>
      </c>
      <c r="P52" s="447">
        <v>38641</v>
      </c>
      <c r="Q52" s="447">
        <v>33310</v>
      </c>
    </row>
    <row r="53" spans="1:17">
      <c r="A53" t="s">
        <v>607</v>
      </c>
      <c r="B53" t="s">
        <v>559</v>
      </c>
      <c r="C53" s="119" t="s">
        <v>548</v>
      </c>
      <c r="D53" t="s">
        <v>551</v>
      </c>
      <c r="E53" t="s">
        <v>552</v>
      </c>
      <c r="F53" s="447">
        <v>38720</v>
      </c>
      <c r="G53" s="447">
        <v>48773</v>
      </c>
      <c r="H53" s="447">
        <v>39915</v>
      </c>
      <c r="I53" s="447">
        <v>53319</v>
      </c>
      <c r="J53" s="447">
        <v>38197</v>
      </c>
      <c r="K53" s="447">
        <v>34558</v>
      </c>
      <c r="L53" s="447">
        <v>55659</v>
      </c>
      <c r="M53" s="447">
        <v>30645</v>
      </c>
      <c r="N53" s="447">
        <v>53116</v>
      </c>
      <c r="O53" s="447">
        <v>33259</v>
      </c>
      <c r="P53" s="447">
        <v>54293</v>
      </c>
      <c r="Q53" s="447">
        <v>42813</v>
      </c>
    </row>
    <row r="54" spans="1:17">
      <c r="A54" t="s">
        <v>608</v>
      </c>
      <c r="B54" t="s">
        <v>562</v>
      </c>
      <c r="C54" s="119" t="s">
        <v>564</v>
      </c>
      <c r="D54" t="s">
        <v>568</v>
      </c>
      <c r="E54" t="s">
        <v>569</v>
      </c>
      <c r="F54" s="447">
        <v>47174</v>
      </c>
      <c r="G54" s="447">
        <v>45470</v>
      </c>
      <c r="H54" s="447">
        <v>45409</v>
      </c>
      <c r="I54" s="447">
        <v>52257</v>
      </c>
      <c r="J54" s="447">
        <v>40345</v>
      </c>
      <c r="K54" s="447">
        <v>41861</v>
      </c>
      <c r="L54" s="447">
        <v>35647</v>
      </c>
      <c r="M54" s="447">
        <v>52194</v>
      </c>
      <c r="N54" s="447">
        <v>40785</v>
      </c>
      <c r="O54" s="447">
        <v>48082</v>
      </c>
      <c r="P54" s="447">
        <v>30286</v>
      </c>
      <c r="Q54" s="447">
        <v>40107</v>
      </c>
    </row>
    <row r="55" spans="1:17">
      <c r="A55" t="s">
        <v>609</v>
      </c>
      <c r="B55" t="s">
        <v>559</v>
      </c>
      <c r="C55" s="119" t="s">
        <v>564</v>
      </c>
      <c r="D55" t="s">
        <v>551</v>
      </c>
      <c r="E55" t="s">
        <v>552</v>
      </c>
      <c r="F55" s="447">
        <v>41722</v>
      </c>
      <c r="G55" s="447">
        <v>53292</v>
      </c>
      <c r="H55" s="447">
        <v>36149</v>
      </c>
      <c r="I55" s="447">
        <v>31453</v>
      </c>
      <c r="J55" s="447">
        <v>42291</v>
      </c>
      <c r="K55" s="447">
        <v>52068</v>
      </c>
      <c r="L55" s="447">
        <v>37597</v>
      </c>
      <c r="M55" s="447">
        <v>53983</v>
      </c>
      <c r="N55" s="447">
        <v>48070</v>
      </c>
      <c r="O55" s="447">
        <v>32533</v>
      </c>
      <c r="P55" s="447">
        <v>47325</v>
      </c>
      <c r="Q55" s="447">
        <v>53477</v>
      </c>
    </row>
    <row r="56" spans="1:17">
      <c r="A56" t="s">
        <v>610</v>
      </c>
      <c r="B56" t="s">
        <v>583</v>
      </c>
      <c r="C56" s="119" t="s">
        <v>554</v>
      </c>
      <c r="D56" t="s">
        <v>549</v>
      </c>
      <c r="E56" t="s">
        <v>550</v>
      </c>
      <c r="F56" s="447">
        <v>53550</v>
      </c>
      <c r="G56" s="447">
        <v>47452</v>
      </c>
      <c r="H56" s="447">
        <v>34829</v>
      </c>
      <c r="I56" s="447">
        <v>41006</v>
      </c>
      <c r="J56" s="447">
        <v>52410</v>
      </c>
      <c r="K56" s="447">
        <v>54542</v>
      </c>
      <c r="L56" s="447">
        <v>36610</v>
      </c>
      <c r="M56" s="447">
        <v>48820</v>
      </c>
      <c r="N56" s="447">
        <v>36500</v>
      </c>
      <c r="O56" s="447">
        <v>48576</v>
      </c>
      <c r="P56" s="447">
        <v>41857</v>
      </c>
      <c r="Q56" s="447">
        <v>47859</v>
      </c>
    </row>
    <row r="57" spans="1:17">
      <c r="A57" t="s">
        <v>611</v>
      </c>
      <c r="B57" t="s">
        <v>559</v>
      </c>
      <c r="C57" s="119" t="s">
        <v>554</v>
      </c>
      <c r="D57" t="s">
        <v>556</v>
      </c>
      <c r="E57" t="s">
        <v>557</v>
      </c>
      <c r="F57" s="447">
        <v>39537</v>
      </c>
      <c r="G57" s="447">
        <v>36742</v>
      </c>
      <c r="H57" s="447">
        <v>43016</v>
      </c>
      <c r="I57" s="447">
        <v>31360</v>
      </c>
      <c r="J57" s="447">
        <v>33008</v>
      </c>
      <c r="K57" s="447">
        <v>37461</v>
      </c>
      <c r="L57" s="447">
        <v>31924</v>
      </c>
      <c r="M57" s="447">
        <v>33726</v>
      </c>
      <c r="N57" s="447">
        <v>32304</v>
      </c>
      <c r="O57" s="447">
        <v>47692</v>
      </c>
      <c r="P57" s="447">
        <v>45173</v>
      </c>
      <c r="Q57" s="447">
        <v>41957</v>
      </c>
    </row>
    <row r="58" spans="1:17">
      <c r="A58" t="s">
        <v>612</v>
      </c>
      <c r="B58" t="s">
        <v>562</v>
      </c>
      <c r="C58" s="119" t="s">
        <v>564</v>
      </c>
      <c r="D58" t="s">
        <v>568</v>
      </c>
      <c r="E58" t="s">
        <v>569</v>
      </c>
      <c r="F58" s="447">
        <v>38469</v>
      </c>
      <c r="G58" s="447">
        <v>43266</v>
      </c>
      <c r="H58" s="447">
        <v>53140</v>
      </c>
      <c r="I58" s="447">
        <v>38859</v>
      </c>
      <c r="J58" s="447">
        <v>51454</v>
      </c>
      <c r="K58" s="447">
        <v>44494</v>
      </c>
      <c r="L58" s="447">
        <v>36222</v>
      </c>
      <c r="M58" s="447">
        <v>30479</v>
      </c>
      <c r="N58" s="447">
        <v>44471</v>
      </c>
      <c r="O58" s="447">
        <v>52824</v>
      </c>
      <c r="P58" s="447">
        <v>33575</v>
      </c>
      <c r="Q58" s="447">
        <v>40850</v>
      </c>
    </row>
    <row r="59" spans="1:17">
      <c r="A59" t="s">
        <v>613</v>
      </c>
      <c r="B59" t="s">
        <v>184</v>
      </c>
      <c r="C59" s="119" t="s">
        <v>554</v>
      </c>
      <c r="D59" t="s">
        <v>556</v>
      </c>
      <c r="E59" t="s">
        <v>557</v>
      </c>
      <c r="F59" s="447">
        <v>32327</v>
      </c>
      <c r="G59" s="447">
        <v>39375</v>
      </c>
      <c r="H59" s="447">
        <v>52224</v>
      </c>
      <c r="I59" s="447">
        <v>50660</v>
      </c>
      <c r="J59" s="447">
        <v>30572</v>
      </c>
      <c r="K59" s="447">
        <v>46891</v>
      </c>
      <c r="L59" s="447">
        <v>54587</v>
      </c>
      <c r="M59" s="447">
        <v>38219</v>
      </c>
      <c r="N59" s="447">
        <v>37980</v>
      </c>
      <c r="O59" s="447">
        <v>45863</v>
      </c>
      <c r="P59" s="447">
        <v>45785</v>
      </c>
      <c r="Q59" s="447">
        <v>40772</v>
      </c>
    </row>
    <row r="60" spans="1:17">
      <c r="A60" t="s">
        <v>614</v>
      </c>
      <c r="B60" t="s">
        <v>559</v>
      </c>
      <c r="C60" s="119" t="s">
        <v>554</v>
      </c>
      <c r="D60" t="s">
        <v>568</v>
      </c>
      <c r="E60" t="s">
        <v>569</v>
      </c>
      <c r="F60" s="447">
        <v>43837</v>
      </c>
      <c r="G60" s="447">
        <v>41590</v>
      </c>
      <c r="H60" s="447">
        <v>36957</v>
      </c>
      <c r="I60" s="447">
        <v>54189</v>
      </c>
      <c r="J60" s="447">
        <v>30292</v>
      </c>
      <c r="K60" s="447">
        <v>39177</v>
      </c>
      <c r="L60" s="447">
        <v>53879</v>
      </c>
      <c r="M60" s="447">
        <v>54604</v>
      </c>
      <c r="N60" s="447">
        <v>43749</v>
      </c>
      <c r="O60" s="447">
        <v>42027</v>
      </c>
      <c r="P60" s="447">
        <v>40690</v>
      </c>
      <c r="Q60" s="447">
        <v>39954</v>
      </c>
    </row>
    <row r="61" spans="1:17">
      <c r="A61" t="s">
        <v>615</v>
      </c>
      <c r="B61" t="s">
        <v>559</v>
      </c>
      <c r="C61" s="119" t="s">
        <v>564</v>
      </c>
      <c r="D61" t="s">
        <v>568</v>
      </c>
      <c r="E61" t="s">
        <v>569</v>
      </c>
      <c r="F61" s="447">
        <v>41816</v>
      </c>
      <c r="G61" s="447">
        <v>46731</v>
      </c>
      <c r="H61" s="447">
        <v>54983</v>
      </c>
      <c r="I61" s="447">
        <v>54719</v>
      </c>
      <c r="J61" s="447">
        <v>53426</v>
      </c>
      <c r="K61" s="447">
        <v>37956</v>
      </c>
      <c r="L61" s="447">
        <v>32108</v>
      </c>
      <c r="M61" s="447">
        <v>42144</v>
      </c>
      <c r="N61" s="447">
        <v>53822</v>
      </c>
      <c r="O61" s="447">
        <v>39218</v>
      </c>
      <c r="P61" s="447">
        <v>40900</v>
      </c>
      <c r="Q61" s="447">
        <v>40610</v>
      </c>
    </row>
    <row r="62" spans="1:17">
      <c r="A62" t="s">
        <v>616</v>
      </c>
      <c r="B62" t="s">
        <v>562</v>
      </c>
      <c r="C62" s="119" t="s">
        <v>554</v>
      </c>
      <c r="D62" t="s">
        <v>551</v>
      </c>
      <c r="E62" t="s">
        <v>552</v>
      </c>
      <c r="F62" s="447">
        <v>54888</v>
      </c>
      <c r="G62" s="447">
        <v>44629</v>
      </c>
      <c r="H62" s="447">
        <v>51116</v>
      </c>
      <c r="I62" s="447">
        <v>45227</v>
      </c>
      <c r="J62" s="447">
        <v>33167</v>
      </c>
      <c r="K62" s="447">
        <v>42301</v>
      </c>
      <c r="L62" s="447">
        <v>34088</v>
      </c>
      <c r="M62" s="447">
        <v>51450</v>
      </c>
      <c r="N62" s="447">
        <v>52569</v>
      </c>
      <c r="O62" s="447">
        <v>52633</v>
      </c>
      <c r="P62" s="447">
        <v>33890</v>
      </c>
      <c r="Q62" s="447">
        <v>43166</v>
      </c>
    </row>
    <row r="63" spans="1:17">
      <c r="A63" t="s">
        <v>617</v>
      </c>
      <c r="B63" t="s">
        <v>562</v>
      </c>
      <c r="C63" s="119" t="s">
        <v>564</v>
      </c>
      <c r="D63" t="s">
        <v>549</v>
      </c>
      <c r="E63" t="s">
        <v>550</v>
      </c>
      <c r="F63" s="447">
        <v>41587</v>
      </c>
      <c r="G63" s="447">
        <v>50798</v>
      </c>
      <c r="H63" s="447">
        <v>42422</v>
      </c>
      <c r="I63" s="447">
        <v>42545</v>
      </c>
      <c r="J63" s="447">
        <v>42736</v>
      </c>
      <c r="K63" s="447">
        <v>53187</v>
      </c>
      <c r="L63" s="447">
        <v>53063</v>
      </c>
      <c r="M63" s="447">
        <v>36700</v>
      </c>
      <c r="N63" s="447">
        <v>35427</v>
      </c>
      <c r="O63" s="447">
        <v>44387</v>
      </c>
      <c r="P63" s="447">
        <v>32380</v>
      </c>
      <c r="Q63" s="447">
        <v>34038</v>
      </c>
    </row>
    <row r="64" spans="1:17">
      <c r="A64" t="s">
        <v>484</v>
      </c>
      <c r="B64" t="s">
        <v>184</v>
      </c>
      <c r="C64" s="119" t="s">
        <v>564</v>
      </c>
      <c r="D64" t="s">
        <v>551</v>
      </c>
      <c r="E64" t="s">
        <v>552</v>
      </c>
      <c r="F64" s="447">
        <v>45751</v>
      </c>
      <c r="G64" s="447">
        <v>37633</v>
      </c>
      <c r="H64" s="447">
        <v>47299</v>
      </c>
      <c r="I64" s="447">
        <v>34100</v>
      </c>
      <c r="J64" s="447">
        <v>33731</v>
      </c>
      <c r="K64" s="447">
        <v>49857</v>
      </c>
      <c r="L64" s="447">
        <v>42991</v>
      </c>
      <c r="M64" s="447">
        <v>53034</v>
      </c>
      <c r="N64" s="447">
        <v>53474</v>
      </c>
      <c r="O64" s="447">
        <v>49585</v>
      </c>
      <c r="P64" s="447">
        <v>34688</v>
      </c>
      <c r="Q64" s="447">
        <v>39406</v>
      </c>
    </row>
    <row r="65" spans="1:17">
      <c r="A65" t="s">
        <v>618</v>
      </c>
      <c r="B65" t="s">
        <v>187</v>
      </c>
      <c r="C65" s="119" t="s">
        <v>548</v>
      </c>
      <c r="D65" t="s">
        <v>556</v>
      </c>
      <c r="E65" t="s">
        <v>557</v>
      </c>
      <c r="F65" s="447">
        <v>36570</v>
      </c>
      <c r="G65" s="447">
        <v>49815</v>
      </c>
      <c r="H65" s="447">
        <v>36365</v>
      </c>
      <c r="I65" s="447">
        <v>33201</v>
      </c>
      <c r="J65" s="447">
        <v>45433</v>
      </c>
      <c r="K65" s="447">
        <v>38843</v>
      </c>
      <c r="L65" s="447">
        <v>38563</v>
      </c>
      <c r="M65" s="447">
        <v>45059</v>
      </c>
      <c r="N65" s="447">
        <v>50306</v>
      </c>
      <c r="O65" s="447">
        <v>54348</v>
      </c>
      <c r="P65" s="447">
        <v>33368</v>
      </c>
      <c r="Q65" s="447">
        <v>40930</v>
      </c>
    </row>
    <row r="66" spans="1:17">
      <c r="A66" t="s">
        <v>619</v>
      </c>
      <c r="B66" t="s">
        <v>562</v>
      </c>
      <c r="C66" s="119" t="s">
        <v>564</v>
      </c>
      <c r="D66" t="s">
        <v>551</v>
      </c>
      <c r="E66" t="s">
        <v>552</v>
      </c>
      <c r="F66" s="447">
        <v>53206</v>
      </c>
      <c r="G66" s="447">
        <v>39088</v>
      </c>
      <c r="H66" s="447">
        <v>32289</v>
      </c>
      <c r="I66" s="447">
        <v>41291</v>
      </c>
      <c r="J66" s="447">
        <v>30248</v>
      </c>
      <c r="K66" s="447">
        <v>46863</v>
      </c>
      <c r="L66" s="447">
        <v>46991</v>
      </c>
      <c r="M66" s="447">
        <v>36793</v>
      </c>
      <c r="N66" s="447">
        <v>41514</v>
      </c>
      <c r="O66" s="447">
        <v>44073</v>
      </c>
      <c r="P66" s="447">
        <v>31703</v>
      </c>
      <c r="Q66" s="447">
        <v>55256</v>
      </c>
    </row>
    <row r="67" spans="1:17">
      <c r="A67" t="s">
        <v>620</v>
      </c>
      <c r="B67" t="s">
        <v>562</v>
      </c>
      <c r="C67" s="119" t="s">
        <v>548</v>
      </c>
      <c r="D67" t="s">
        <v>556</v>
      </c>
      <c r="E67" t="s">
        <v>557</v>
      </c>
      <c r="F67" s="447">
        <v>55459</v>
      </c>
      <c r="G67" s="447">
        <v>42922</v>
      </c>
      <c r="H67" s="447">
        <v>45908</v>
      </c>
      <c r="I67" s="447">
        <v>41311</v>
      </c>
      <c r="J67" s="447">
        <v>34210</v>
      </c>
      <c r="K67" s="447">
        <v>54565</v>
      </c>
      <c r="L67" s="447">
        <v>44997</v>
      </c>
      <c r="M67" s="447">
        <v>38284</v>
      </c>
      <c r="N67" s="447">
        <v>33944</v>
      </c>
      <c r="O67" s="447">
        <v>49675</v>
      </c>
      <c r="P67" s="447">
        <v>41050</v>
      </c>
      <c r="Q67" s="447">
        <v>45654</v>
      </c>
    </row>
    <row r="68" spans="1:17">
      <c r="A68" t="s">
        <v>621</v>
      </c>
      <c r="B68" t="s">
        <v>583</v>
      </c>
      <c r="C68" s="119" t="s">
        <v>554</v>
      </c>
      <c r="D68" t="s">
        <v>568</v>
      </c>
      <c r="E68" t="s">
        <v>569</v>
      </c>
      <c r="F68" s="447">
        <v>52671</v>
      </c>
      <c r="G68" s="447">
        <v>41511</v>
      </c>
      <c r="H68" s="447">
        <v>38938</v>
      </c>
      <c r="I68" s="447">
        <v>40067</v>
      </c>
      <c r="J68" s="447">
        <v>54291</v>
      </c>
      <c r="K68" s="447">
        <v>53349</v>
      </c>
      <c r="L68" s="447">
        <v>35048</v>
      </c>
      <c r="M68" s="447">
        <v>43118</v>
      </c>
      <c r="N68" s="447">
        <v>42220</v>
      </c>
      <c r="O68" s="447">
        <v>33272</v>
      </c>
      <c r="P68" s="447">
        <v>55106</v>
      </c>
      <c r="Q68" s="447">
        <v>37790</v>
      </c>
    </row>
    <row r="69" spans="1:17">
      <c r="A69" t="s">
        <v>622</v>
      </c>
      <c r="B69" t="s">
        <v>559</v>
      </c>
      <c r="C69" s="119" t="s">
        <v>554</v>
      </c>
      <c r="D69" t="s">
        <v>568</v>
      </c>
      <c r="E69" t="s">
        <v>569</v>
      </c>
      <c r="F69" s="447">
        <v>31934</v>
      </c>
      <c r="G69" s="447">
        <v>37793</v>
      </c>
      <c r="H69" s="447">
        <v>48236</v>
      </c>
      <c r="I69" s="447">
        <v>42600</v>
      </c>
      <c r="J69" s="447">
        <v>45221</v>
      </c>
      <c r="K69" s="447">
        <v>49522</v>
      </c>
      <c r="L69" s="447">
        <v>32901</v>
      </c>
      <c r="M69" s="447">
        <v>51703</v>
      </c>
      <c r="N69" s="447">
        <v>37761</v>
      </c>
      <c r="O69" s="447">
        <v>36375</v>
      </c>
      <c r="P69" s="447">
        <v>45255</v>
      </c>
      <c r="Q69" s="447">
        <v>37714</v>
      </c>
    </row>
    <row r="70" spans="1:17">
      <c r="A70" t="s">
        <v>424</v>
      </c>
      <c r="B70" t="s">
        <v>583</v>
      </c>
      <c r="C70" s="119" t="s">
        <v>564</v>
      </c>
      <c r="D70" t="s">
        <v>568</v>
      </c>
      <c r="E70" t="s">
        <v>569</v>
      </c>
      <c r="F70" s="447">
        <v>43588</v>
      </c>
      <c r="G70" s="447">
        <v>43662</v>
      </c>
      <c r="H70" s="447">
        <v>45129</v>
      </c>
      <c r="I70" s="447">
        <v>51021</v>
      </c>
      <c r="J70" s="447">
        <v>51861</v>
      </c>
      <c r="K70" s="447">
        <v>37676</v>
      </c>
      <c r="L70" s="447">
        <v>55248</v>
      </c>
      <c r="M70" s="447">
        <v>41873</v>
      </c>
      <c r="N70" s="447">
        <v>39158</v>
      </c>
      <c r="O70" s="447">
        <v>54584</v>
      </c>
      <c r="P70" s="447">
        <v>55734</v>
      </c>
      <c r="Q70" s="447">
        <v>35206</v>
      </c>
    </row>
    <row r="71" spans="1:17">
      <c r="A71" t="s">
        <v>623</v>
      </c>
      <c r="B71" t="s">
        <v>184</v>
      </c>
      <c r="C71" s="119" t="s">
        <v>548</v>
      </c>
      <c r="D71" t="s">
        <v>551</v>
      </c>
      <c r="E71" t="s">
        <v>552</v>
      </c>
      <c r="F71" s="447">
        <v>37423</v>
      </c>
      <c r="G71" s="447">
        <v>37193</v>
      </c>
      <c r="H71" s="447">
        <v>32662</v>
      </c>
      <c r="I71" s="447">
        <v>36502</v>
      </c>
      <c r="J71" s="447">
        <v>53200</v>
      </c>
      <c r="K71" s="447">
        <v>41096</v>
      </c>
      <c r="L71" s="447">
        <v>37592</v>
      </c>
      <c r="M71" s="447">
        <v>47707</v>
      </c>
      <c r="N71" s="447">
        <v>54666</v>
      </c>
      <c r="O71" s="447">
        <v>53194</v>
      </c>
      <c r="P71" s="447">
        <v>47556</v>
      </c>
      <c r="Q71" s="447">
        <v>42462</v>
      </c>
    </row>
    <row r="72" spans="1:17">
      <c r="A72" t="s">
        <v>624</v>
      </c>
      <c r="B72" t="s">
        <v>186</v>
      </c>
      <c r="C72" s="119" t="s">
        <v>548</v>
      </c>
      <c r="D72" t="s">
        <v>556</v>
      </c>
      <c r="E72" t="s">
        <v>557</v>
      </c>
      <c r="F72" s="447">
        <v>54351</v>
      </c>
      <c r="G72" s="447">
        <v>39328</v>
      </c>
      <c r="H72" s="447">
        <v>53815</v>
      </c>
      <c r="I72" s="447">
        <v>33504</v>
      </c>
      <c r="J72" s="447">
        <v>41297</v>
      </c>
      <c r="K72" s="447">
        <v>37445</v>
      </c>
      <c r="L72" s="447">
        <v>39827</v>
      </c>
      <c r="M72" s="447">
        <v>31493</v>
      </c>
      <c r="N72" s="447">
        <v>43486</v>
      </c>
      <c r="O72" s="447">
        <v>42604</v>
      </c>
      <c r="P72" s="447">
        <v>37585</v>
      </c>
      <c r="Q72" s="447">
        <v>37241</v>
      </c>
    </row>
    <row r="73" spans="1:17">
      <c r="A73" t="s">
        <v>625</v>
      </c>
      <c r="B73" t="s">
        <v>583</v>
      </c>
      <c r="C73" s="119" t="s">
        <v>564</v>
      </c>
      <c r="D73" t="s">
        <v>556</v>
      </c>
      <c r="E73" t="s">
        <v>557</v>
      </c>
      <c r="F73" s="447">
        <v>32508</v>
      </c>
      <c r="G73" s="447">
        <v>37735</v>
      </c>
      <c r="H73" s="447">
        <v>53772</v>
      </c>
      <c r="I73" s="447">
        <v>30060</v>
      </c>
      <c r="J73" s="447">
        <v>31282</v>
      </c>
      <c r="K73" s="447">
        <v>49731</v>
      </c>
      <c r="L73" s="447">
        <v>51225</v>
      </c>
      <c r="M73" s="447">
        <v>32280</v>
      </c>
      <c r="N73" s="447">
        <v>39348</v>
      </c>
      <c r="O73" s="447">
        <v>54518</v>
      </c>
      <c r="P73" s="447">
        <v>30366</v>
      </c>
      <c r="Q73" s="447">
        <v>39384</v>
      </c>
    </row>
    <row r="74" spans="1:17">
      <c r="A74" t="s">
        <v>626</v>
      </c>
      <c r="B74" t="s">
        <v>562</v>
      </c>
      <c r="C74" s="119" t="s">
        <v>548</v>
      </c>
      <c r="D74" t="s">
        <v>551</v>
      </c>
      <c r="E74" t="s">
        <v>552</v>
      </c>
      <c r="F74" s="447">
        <v>50779</v>
      </c>
      <c r="G74" s="447">
        <v>39212</v>
      </c>
      <c r="H74" s="447">
        <v>43176</v>
      </c>
      <c r="I74" s="447">
        <v>30249</v>
      </c>
      <c r="J74" s="447">
        <v>43709</v>
      </c>
      <c r="K74" s="447">
        <v>30657</v>
      </c>
      <c r="L74" s="447">
        <v>47864</v>
      </c>
      <c r="M74" s="447">
        <v>43336</v>
      </c>
      <c r="N74" s="447">
        <v>37308</v>
      </c>
      <c r="O74" s="447">
        <v>55676</v>
      </c>
      <c r="P74" s="447">
        <v>40327</v>
      </c>
      <c r="Q74" s="447">
        <v>39842</v>
      </c>
    </row>
    <row r="75" spans="1:17">
      <c r="A75" t="s">
        <v>627</v>
      </c>
      <c r="B75" t="s">
        <v>184</v>
      </c>
      <c r="C75" s="119" t="s">
        <v>564</v>
      </c>
      <c r="D75" t="s">
        <v>549</v>
      </c>
      <c r="E75" t="s">
        <v>550</v>
      </c>
      <c r="F75" s="447">
        <v>34006</v>
      </c>
      <c r="G75" s="447">
        <v>46292</v>
      </c>
      <c r="H75" s="447">
        <v>34630</v>
      </c>
      <c r="I75" s="447">
        <v>55963</v>
      </c>
      <c r="J75" s="447">
        <v>31468</v>
      </c>
      <c r="K75" s="447">
        <v>43082</v>
      </c>
      <c r="L75" s="447">
        <v>35784</v>
      </c>
      <c r="M75" s="447">
        <v>30073</v>
      </c>
      <c r="N75" s="447">
        <v>48526</v>
      </c>
      <c r="O75" s="447">
        <v>45750</v>
      </c>
      <c r="P75" s="447">
        <v>32329</v>
      </c>
      <c r="Q75" s="447">
        <v>32485</v>
      </c>
    </row>
    <row r="76" spans="1:17">
      <c r="A76" t="s">
        <v>628</v>
      </c>
      <c r="B76" t="s">
        <v>562</v>
      </c>
      <c r="C76" s="119" t="s">
        <v>564</v>
      </c>
      <c r="D76" t="s">
        <v>568</v>
      </c>
      <c r="E76" t="s">
        <v>569</v>
      </c>
      <c r="F76" s="447">
        <v>45057</v>
      </c>
      <c r="G76" s="447">
        <v>42789</v>
      </c>
      <c r="H76" s="447">
        <v>37670</v>
      </c>
      <c r="I76" s="447">
        <v>42617</v>
      </c>
      <c r="J76" s="447">
        <v>41055</v>
      </c>
      <c r="K76" s="447">
        <v>46606</v>
      </c>
      <c r="L76" s="447">
        <v>34174</v>
      </c>
      <c r="M76" s="447">
        <v>48749</v>
      </c>
      <c r="N76" s="447">
        <v>49354</v>
      </c>
      <c r="O76" s="447">
        <v>47426</v>
      </c>
      <c r="P76" s="447">
        <v>49749</v>
      </c>
      <c r="Q76" s="447">
        <v>55870</v>
      </c>
    </row>
    <row r="77" spans="1:17">
      <c r="A77" t="s">
        <v>512</v>
      </c>
      <c r="B77" t="s">
        <v>583</v>
      </c>
      <c r="C77" s="119" t="s">
        <v>554</v>
      </c>
      <c r="D77" t="s">
        <v>556</v>
      </c>
      <c r="E77" t="s">
        <v>557</v>
      </c>
      <c r="F77" s="447">
        <v>48512</v>
      </c>
      <c r="G77" s="447">
        <v>49089</v>
      </c>
      <c r="H77" s="447">
        <v>50568</v>
      </c>
      <c r="I77" s="447">
        <v>37173</v>
      </c>
      <c r="J77" s="447">
        <v>42327</v>
      </c>
      <c r="K77" s="447">
        <v>35548</v>
      </c>
      <c r="L77" s="447">
        <v>31551</v>
      </c>
      <c r="M77" s="447">
        <v>50188</v>
      </c>
      <c r="N77" s="447">
        <v>33216</v>
      </c>
      <c r="O77" s="447">
        <v>41648</v>
      </c>
      <c r="P77" s="447">
        <v>48696</v>
      </c>
      <c r="Q77" s="447">
        <v>42958</v>
      </c>
    </row>
    <row r="78" spans="1:17">
      <c r="A78" t="s">
        <v>629</v>
      </c>
      <c r="B78" t="s">
        <v>187</v>
      </c>
      <c r="C78" s="119" t="s">
        <v>548</v>
      </c>
      <c r="D78" t="s">
        <v>549</v>
      </c>
      <c r="E78" t="s">
        <v>550</v>
      </c>
      <c r="F78" s="447">
        <v>32593</v>
      </c>
      <c r="G78" s="447">
        <v>38495</v>
      </c>
      <c r="H78" s="447">
        <v>43559</v>
      </c>
      <c r="I78" s="447">
        <v>37987</v>
      </c>
      <c r="J78" s="447">
        <v>42453</v>
      </c>
      <c r="K78" s="447">
        <v>36707</v>
      </c>
      <c r="L78" s="447">
        <v>44986</v>
      </c>
      <c r="M78" s="447">
        <v>36327</v>
      </c>
      <c r="N78" s="447">
        <v>44889</v>
      </c>
      <c r="O78" s="447">
        <v>40678</v>
      </c>
      <c r="P78" s="447">
        <v>46302</v>
      </c>
      <c r="Q78" s="447">
        <v>33359</v>
      </c>
    </row>
    <row r="79" spans="1:17">
      <c r="A79" t="s">
        <v>511</v>
      </c>
      <c r="B79" t="s">
        <v>186</v>
      </c>
      <c r="C79" s="119" t="s">
        <v>554</v>
      </c>
      <c r="D79" t="s">
        <v>568</v>
      </c>
      <c r="E79" t="s">
        <v>569</v>
      </c>
      <c r="F79" s="447">
        <v>51797</v>
      </c>
      <c r="G79" s="447">
        <v>49652</v>
      </c>
      <c r="H79" s="447">
        <v>50695</v>
      </c>
      <c r="I79" s="447">
        <v>30955</v>
      </c>
      <c r="J79" s="447">
        <v>31001</v>
      </c>
      <c r="K79" s="447">
        <v>47856</v>
      </c>
      <c r="L79" s="447">
        <v>41729</v>
      </c>
      <c r="M79" s="447">
        <v>38313</v>
      </c>
      <c r="N79" s="447">
        <v>32998</v>
      </c>
      <c r="O79" s="447">
        <v>42897</v>
      </c>
      <c r="P79" s="447">
        <v>35128</v>
      </c>
      <c r="Q79" s="447">
        <v>37587</v>
      </c>
    </row>
    <row r="80" spans="1:17">
      <c r="A80" t="s">
        <v>630</v>
      </c>
      <c r="B80" t="s">
        <v>559</v>
      </c>
      <c r="C80" s="119" t="s">
        <v>548</v>
      </c>
      <c r="D80" t="s">
        <v>568</v>
      </c>
      <c r="E80" t="s">
        <v>569</v>
      </c>
      <c r="F80" s="447">
        <v>39407</v>
      </c>
      <c r="G80" s="447">
        <v>51399</v>
      </c>
      <c r="H80" s="447">
        <v>50140</v>
      </c>
      <c r="I80" s="447">
        <v>51040</v>
      </c>
      <c r="J80" s="447">
        <v>49182</v>
      </c>
      <c r="K80" s="447">
        <v>45963</v>
      </c>
      <c r="L80" s="447">
        <v>45192</v>
      </c>
      <c r="M80" s="447">
        <v>38476</v>
      </c>
      <c r="N80" s="447">
        <v>41388</v>
      </c>
      <c r="O80" s="447">
        <v>31783</v>
      </c>
      <c r="P80" s="447">
        <v>48741</v>
      </c>
      <c r="Q80" s="447">
        <v>30810</v>
      </c>
    </row>
    <row r="81" spans="1:17">
      <c r="A81" t="s">
        <v>631</v>
      </c>
      <c r="B81" t="s">
        <v>187</v>
      </c>
      <c r="C81" s="119" t="s">
        <v>564</v>
      </c>
      <c r="D81" t="s">
        <v>551</v>
      </c>
      <c r="E81" t="s">
        <v>552</v>
      </c>
      <c r="F81" s="447">
        <v>48141</v>
      </c>
      <c r="G81" s="447">
        <v>51564</v>
      </c>
      <c r="H81" s="447">
        <v>50809</v>
      </c>
      <c r="I81" s="447">
        <v>48347</v>
      </c>
      <c r="J81" s="447">
        <v>41077</v>
      </c>
      <c r="K81" s="447">
        <v>30321</v>
      </c>
      <c r="L81" s="447">
        <v>31095</v>
      </c>
      <c r="M81" s="447">
        <v>36302</v>
      </c>
      <c r="N81" s="447">
        <v>51393</v>
      </c>
      <c r="O81" s="447">
        <v>55279</v>
      </c>
      <c r="P81" s="447">
        <v>35552</v>
      </c>
      <c r="Q81" s="447">
        <v>54049</v>
      </c>
    </row>
    <row r="82" spans="1:17">
      <c r="A82" t="s">
        <v>632</v>
      </c>
      <c r="B82" t="s">
        <v>583</v>
      </c>
      <c r="C82" s="119" t="s">
        <v>548</v>
      </c>
      <c r="D82" t="s">
        <v>549</v>
      </c>
      <c r="E82" t="s">
        <v>550</v>
      </c>
      <c r="F82" s="447">
        <v>50941</v>
      </c>
      <c r="G82" s="447">
        <v>31475</v>
      </c>
      <c r="H82" s="447">
        <v>47329</v>
      </c>
      <c r="I82" s="447">
        <v>46178</v>
      </c>
      <c r="J82" s="447">
        <v>46918</v>
      </c>
      <c r="K82" s="447">
        <v>52445</v>
      </c>
      <c r="L82" s="447">
        <v>53435</v>
      </c>
      <c r="M82" s="447">
        <v>54568</v>
      </c>
      <c r="N82" s="447">
        <v>37346</v>
      </c>
      <c r="O82" s="447">
        <v>45621</v>
      </c>
      <c r="P82" s="447">
        <v>54360</v>
      </c>
      <c r="Q82" s="447">
        <v>39610</v>
      </c>
    </row>
    <row r="83" spans="1:17">
      <c r="A83" t="s">
        <v>633</v>
      </c>
      <c r="B83" t="s">
        <v>562</v>
      </c>
      <c r="C83" s="119" t="s">
        <v>554</v>
      </c>
      <c r="D83" t="s">
        <v>551</v>
      </c>
      <c r="E83" t="s">
        <v>552</v>
      </c>
      <c r="F83" s="447">
        <v>38831</v>
      </c>
      <c r="G83" s="447">
        <v>35255</v>
      </c>
      <c r="H83" s="447">
        <v>38048</v>
      </c>
      <c r="I83" s="447">
        <v>49891</v>
      </c>
      <c r="J83" s="447">
        <v>47831</v>
      </c>
      <c r="K83" s="447">
        <v>41920</v>
      </c>
      <c r="L83" s="447">
        <v>33674</v>
      </c>
      <c r="M83" s="447">
        <v>40850</v>
      </c>
      <c r="N83" s="447">
        <v>48950</v>
      </c>
      <c r="O83" s="447">
        <v>49883</v>
      </c>
      <c r="P83" s="447">
        <v>55063</v>
      </c>
      <c r="Q83" s="447">
        <v>46356</v>
      </c>
    </row>
    <row r="84" spans="1:17">
      <c r="A84" t="s">
        <v>634</v>
      </c>
      <c r="B84" t="s">
        <v>186</v>
      </c>
      <c r="C84" s="119" t="s">
        <v>554</v>
      </c>
      <c r="D84" t="s">
        <v>549</v>
      </c>
      <c r="E84" t="s">
        <v>550</v>
      </c>
      <c r="F84" s="447">
        <v>49989</v>
      </c>
      <c r="G84" s="447">
        <v>36779</v>
      </c>
      <c r="H84" s="447">
        <v>36511</v>
      </c>
      <c r="I84" s="447">
        <v>48661</v>
      </c>
      <c r="J84" s="447">
        <v>30046</v>
      </c>
      <c r="K84" s="447">
        <v>44102</v>
      </c>
      <c r="L84" s="447">
        <v>49638</v>
      </c>
      <c r="M84" s="447">
        <v>33491</v>
      </c>
      <c r="N84" s="447">
        <v>30812</v>
      </c>
      <c r="O84" s="447">
        <v>32725</v>
      </c>
      <c r="P84" s="447">
        <v>55861</v>
      </c>
      <c r="Q84" s="447">
        <v>41264</v>
      </c>
    </row>
    <row r="85" spans="1:17">
      <c r="A85" t="s">
        <v>635</v>
      </c>
      <c r="B85" t="s">
        <v>583</v>
      </c>
      <c r="C85" s="119" t="s">
        <v>554</v>
      </c>
      <c r="D85" t="s">
        <v>568</v>
      </c>
      <c r="E85" t="s">
        <v>569</v>
      </c>
      <c r="F85" s="447">
        <v>37782</v>
      </c>
      <c r="G85" s="447">
        <v>46262</v>
      </c>
      <c r="H85" s="447">
        <v>41008</v>
      </c>
      <c r="I85" s="447">
        <v>37533</v>
      </c>
      <c r="J85" s="447">
        <v>32753</v>
      </c>
      <c r="K85" s="447">
        <v>34563</v>
      </c>
      <c r="L85" s="447">
        <v>37483</v>
      </c>
      <c r="M85" s="447">
        <v>40015</v>
      </c>
      <c r="N85" s="447">
        <v>35931</v>
      </c>
      <c r="O85" s="447">
        <v>31314</v>
      </c>
      <c r="P85" s="447">
        <v>53019</v>
      </c>
      <c r="Q85" s="447">
        <v>53866</v>
      </c>
    </row>
    <row r="86" spans="1:17">
      <c r="A86" t="s">
        <v>636</v>
      </c>
      <c r="B86" t="s">
        <v>187</v>
      </c>
      <c r="C86" s="119" t="s">
        <v>554</v>
      </c>
      <c r="D86" t="s">
        <v>549</v>
      </c>
      <c r="E86" t="s">
        <v>550</v>
      </c>
      <c r="F86" s="447">
        <v>36799</v>
      </c>
      <c r="G86" s="447">
        <v>50977</v>
      </c>
      <c r="H86" s="447">
        <v>43134</v>
      </c>
      <c r="I86" s="447">
        <v>42598</v>
      </c>
      <c r="J86" s="447">
        <v>31066</v>
      </c>
      <c r="K86" s="447">
        <v>49758</v>
      </c>
      <c r="L86" s="447">
        <v>41016</v>
      </c>
      <c r="M86" s="447">
        <v>51929</v>
      </c>
      <c r="N86" s="447">
        <v>39202</v>
      </c>
      <c r="O86" s="447">
        <v>50600</v>
      </c>
      <c r="P86" s="447">
        <v>42047</v>
      </c>
      <c r="Q86" s="447">
        <v>37351</v>
      </c>
    </row>
    <row r="87" spans="1:17">
      <c r="A87" t="s">
        <v>637</v>
      </c>
      <c r="B87" t="s">
        <v>562</v>
      </c>
      <c r="C87" s="119" t="s">
        <v>548</v>
      </c>
      <c r="D87" t="s">
        <v>556</v>
      </c>
      <c r="E87" t="s">
        <v>557</v>
      </c>
      <c r="F87" s="447">
        <v>46016</v>
      </c>
      <c r="G87" s="447">
        <v>44914</v>
      </c>
      <c r="H87" s="447">
        <v>43370</v>
      </c>
      <c r="I87" s="447">
        <v>46861</v>
      </c>
      <c r="J87" s="447">
        <v>55973</v>
      </c>
      <c r="K87" s="447">
        <v>32165</v>
      </c>
      <c r="L87" s="447">
        <v>48204</v>
      </c>
      <c r="M87" s="447">
        <v>34639</v>
      </c>
      <c r="N87" s="447">
        <v>47749</v>
      </c>
      <c r="O87" s="447">
        <v>49540</v>
      </c>
      <c r="P87" s="447">
        <v>32906</v>
      </c>
      <c r="Q87" s="447">
        <v>37871</v>
      </c>
    </row>
    <row r="88" spans="1:17">
      <c r="A88" t="s">
        <v>11</v>
      </c>
      <c r="B88" t="s">
        <v>187</v>
      </c>
      <c r="C88" s="119" t="s">
        <v>548</v>
      </c>
      <c r="D88" t="s">
        <v>551</v>
      </c>
      <c r="E88" t="s">
        <v>552</v>
      </c>
      <c r="F88" s="447">
        <v>30564</v>
      </c>
      <c r="G88" s="447">
        <v>38612</v>
      </c>
      <c r="H88" s="447">
        <v>39379</v>
      </c>
      <c r="I88" s="447">
        <v>45068</v>
      </c>
      <c r="J88" s="447">
        <v>39944</v>
      </c>
      <c r="K88" s="447">
        <v>44721</v>
      </c>
      <c r="L88" s="447">
        <v>42145</v>
      </c>
      <c r="M88" s="447">
        <v>54069</v>
      </c>
      <c r="N88" s="447">
        <v>30087</v>
      </c>
      <c r="O88" s="447">
        <v>33711</v>
      </c>
      <c r="P88" s="447">
        <v>35991</v>
      </c>
      <c r="Q88" s="447">
        <v>46849</v>
      </c>
    </row>
    <row r="89" spans="1:17">
      <c r="A89" t="s">
        <v>638</v>
      </c>
      <c r="B89" t="s">
        <v>186</v>
      </c>
      <c r="C89" s="119" t="s">
        <v>554</v>
      </c>
      <c r="D89" t="s">
        <v>551</v>
      </c>
      <c r="E89" t="s">
        <v>552</v>
      </c>
      <c r="F89" s="447">
        <v>33012</v>
      </c>
      <c r="G89" s="447">
        <v>50699</v>
      </c>
      <c r="H89" s="447">
        <v>41120</v>
      </c>
      <c r="I89" s="447">
        <v>52114</v>
      </c>
      <c r="J89" s="447">
        <v>35641</v>
      </c>
      <c r="K89" s="447">
        <v>40281</v>
      </c>
      <c r="L89" s="447">
        <v>44608</v>
      </c>
      <c r="M89" s="447">
        <v>36720</v>
      </c>
      <c r="N89" s="447">
        <v>39206</v>
      </c>
      <c r="O89" s="447">
        <v>42286</v>
      </c>
      <c r="P89" s="447">
        <v>46092</v>
      </c>
      <c r="Q89" s="447">
        <v>51920</v>
      </c>
    </row>
    <row r="90" spans="1:17">
      <c r="A90" t="s">
        <v>639</v>
      </c>
      <c r="B90" t="s">
        <v>186</v>
      </c>
      <c r="C90" s="119" t="s">
        <v>554</v>
      </c>
      <c r="D90" t="s">
        <v>549</v>
      </c>
      <c r="E90" t="s">
        <v>550</v>
      </c>
      <c r="F90" s="447">
        <v>35941</v>
      </c>
      <c r="G90" s="447">
        <v>34640</v>
      </c>
      <c r="H90" s="447">
        <v>50977</v>
      </c>
      <c r="I90" s="447">
        <v>54276</v>
      </c>
      <c r="J90" s="447">
        <v>37086</v>
      </c>
      <c r="K90" s="447">
        <v>43227</v>
      </c>
      <c r="L90" s="447">
        <v>49441</v>
      </c>
      <c r="M90" s="447">
        <v>34147</v>
      </c>
      <c r="N90" s="447">
        <v>50570</v>
      </c>
      <c r="O90" s="447">
        <v>39513</v>
      </c>
      <c r="P90" s="447">
        <v>44699</v>
      </c>
      <c r="Q90" s="447">
        <v>54789</v>
      </c>
    </row>
    <row r="91" spans="1:17">
      <c r="A91" t="s">
        <v>640</v>
      </c>
      <c r="B91" t="s">
        <v>186</v>
      </c>
      <c r="C91" s="119" t="s">
        <v>564</v>
      </c>
      <c r="D91" t="s">
        <v>568</v>
      </c>
      <c r="E91" t="s">
        <v>569</v>
      </c>
      <c r="F91" s="447">
        <v>36113</v>
      </c>
      <c r="G91" s="447">
        <v>51533</v>
      </c>
      <c r="H91" s="447">
        <v>40158</v>
      </c>
      <c r="I91" s="447">
        <v>37167</v>
      </c>
      <c r="J91" s="447">
        <v>39567</v>
      </c>
      <c r="K91" s="447">
        <v>51914</v>
      </c>
      <c r="L91" s="447">
        <v>47980</v>
      </c>
      <c r="M91" s="447">
        <v>51122</v>
      </c>
      <c r="N91" s="447">
        <v>55403</v>
      </c>
      <c r="O91" s="447">
        <v>33495</v>
      </c>
      <c r="P91" s="447">
        <v>46232</v>
      </c>
      <c r="Q91" s="447">
        <v>48660</v>
      </c>
    </row>
    <row r="92" spans="1:17">
      <c r="A92" t="s">
        <v>641</v>
      </c>
      <c r="B92" t="s">
        <v>583</v>
      </c>
      <c r="C92" s="119" t="s">
        <v>564</v>
      </c>
      <c r="D92" t="s">
        <v>551</v>
      </c>
      <c r="E92" t="s">
        <v>552</v>
      </c>
      <c r="F92" s="447">
        <v>51813</v>
      </c>
      <c r="G92" s="447">
        <v>40445</v>
      </c>
      <c r="H92" s="447">
        <v>38769</v>
      </c>
      <c r="I92" s="447">
        <v>35155</v>
      </c>
      <c r="J92" s="447">
        <v>37398</v>
      </c>
      <c r="K92" s="447">
        <v>33015</v>
      </c>
      <c r="L92" s="447">
        <v>51953</v>
      </c>
      <c r="M92" s="447">
        <v>42060</v>
      </c>
      <c r="N92" s="447">
        <v>51474</v>
      </c>
      <c r="O92" s="447">
        <v>31358</v>
      </c>
      <c r="P92" s="447">
        <v>53985</v>
      </c>
      <c r="Q92" s="447">
        <v>42551</v>
      </c>
    </row>
    <row r="93" spans="1:17">
      <c r="A93" t="s">
        <v>642</v>
      </c>
      <c r="B93" t="s">
        <v>187</v>
      </c>
      <c r="C93" s="119" t="s">
        <v>564</v>
      </c>
      <c r="D93" t="s">
        <v>556</v>
      </c>
      <c r="E93" t="s">
        <v>557</v>
      </c>
      <c r="F93" s="447">
        <v>50269</v>
      </c>
      <c r="G93" s="447">
        <v>33474</v>
      </c>
      <c r="H93" s="447">
        <v>52357</v>
      </c>
      <c r="I93" s="447">
        <v>40264</v>
      </c>
      <c r="J93" s="447">
        <v>52555</v>
      </c>
      <c r="K93" s="447">
        <v>36613</v>
      </c>
      <c r="L93" s="447">
        <v>49214</v>
      </c>
      <c r="M93" s="447">
        <v>54361</v>
      </c>
      <c r="N93" s="447">
        <v>33131</v>
      </c>
      <c r="O93" s="447">
        <v>40204</v>
      </c>
      <c r="P93" s="447">
        <v>34528</v>
      </c>
      <c r="Q93" s="447">
        <v>51145</v>
      </c>
    </row>
    <row r="94" spans="1:17">
      <c r="A94" t="s">
        <v>643</v>
      </c>
      <c r="B94" t="s">
        <v>562</v>
      </c>
      <c r="C94" s="119" t="s">
        <v>548</v>
      </c>
      <c r="D94" t="s">
        <v>551</v>
      </c>
      <c r="E94" t="s">
        <v>552</v>
      </c>
      <c r="F94" s="447">
        <v>48378</v>
      </c>
      <c r="G94" s="447">
        <v>53309</v>
      </c>
      <c r="H94" s="447">
        <v>39399</v>
      </c>
      <c r="I94" s="447">
        <v>41899</v>
      </c>
      <c r="J94" s="447">
        <v>31575</v>
      </c>
      <c r="K94" s="447">
        <v>47834</v>
      </c>
      <c r="L94" s="447">
        <v>50733</v>
      </c>
      <c r="M94" s="447">
        <v>40623</v>
      </c>
      <c r="N94" s="447">
        <v>51686</v>
      </c>
      <c r="O94" s="447">
        <v>46517</v>
      </c>
      <c r="P94" s="447">
        <v>52272</v>
      </c>
      <c r="Q94" s="447">
        <v>41871</v>
      </c>
    </row>
    <row r="95" spans="1:17">
      <c r="A95" t="s">
        <v>513</v>
      </c>
      <c r="B95" t="s">
        <v>562</v>
      </c>
      <c r="C95" s="119" t="s">
        <v>564</v>
      </c>
      <c r="D95" t="s">
        <v>568</v>
      </c>
      <c r="E95" t="s">
        <v>569</v>
      </c>
      <c r="F95" s="447">
        <v>40244</v>
      </c>
      <c r="G95" s="447">
        <v>32168</v>
      </c>
      <c r="H95" s="447">
        <v>31595</v>
      </c>
      <c r="I95" s="447">
        <v>50049</v>
      </c>
      <c r="J95" s="447">
        <v>55286</v>
      </c>
      <c r="K95" s="447">
        <v>36481</v>
      </c>
      <c r="L95" s="447">
        <v>53037</v>
      </c>
      <c r="M95" s="447">
        <v>33197</v>
      </c>
      <c r="N95" s="447">
        <v>55378</v>
      </c>
      <c r="O95" s="447">
        <v>41803</v>
      </c>
      <c r="P95" s="447">
        <v>46247</v>
      </c>
      <c r="Q95" s="447">
        <v>32750</v>
      </c>
    </row>
    <row r="96" spans="1:17">
      <c r="A96" t="s">
        <v>644</v>
      </c>
      <c r="B96" t="s">
        <v>583</v>
      </c>
      <c r="C96" s="119" t="s">
        <v>548</v>
      </c>
      <c r="D96" t="s">
        <v>556</v>
      </c>
      <c r="E96" t="s">
        <v>557</v>
      </c>
      <c r="F96" s="447">
        <v>36174</v>
      </c>
      <c r="G96" s="447">
        <v>41895</v>
      </c>
      <c r="H96" s="447">
        <v>47793</v>
      </c>
      <c r="I96" s="447">
        <v>43466</v>
      </c>
      <c r="J96" s="447">
        <v>33059</v>
      </c>
      <c r="K96" s="447">
        <v>55509</v>
      </c>
      <c r="L96" s="447">
        <v>39457</v>
      </c>
      <c r="M96" s="447">
        <v>52802</v>
      </c>
      <c r="N96" s="447">
        <v>47204</v>
      </c>
      <c r="O96" s="447">
        <v>52413</v>
      </c>
      <c r="P96" s="447">
        <v>41887</v>
      </c>
      <c r="Q96" s="447">
        <v>54673</v>
      </c>
    </row>
    <row r="97" spans="1:17">
      <c r="A97" t="s">
        <v>645</v>
      </c>
      <c r="B97" t="s">
        <v>562</v>
      </c>
      <c r="C97" s="119" t="s">
        <v>554</v>
      </c>
      <c r="D97" t="s">
        <v>549</v>
      </c>
      <c r="E97" t="s">
        <v>550</v>
      </c>
      <c r="F97" s="447">
        <v>53912</v>
      </c>
      <c r="G97" s="447">
        <v>44408</v>
      </c>
      <c r="H97" s="447">
        <v>41093</v>
      </c>
      <c r="I97" s="447">
        <v>47264</v>
      </c>
      <c r="J97" s="447">
        <v>50936</v>
      </c>
      <c r="K97" s="447">
        <v>53413</v>
      </c>
      <c r="L97" s="447">
        <v>53702</v>
      </c>
      <c r="M97" s="447">
        <v>43838</v>
      </c>
      <c r="N97" s="447">
        <v>45730</v>
      </c>
      <c r="O97" s="447">
        <v>42054</v>
      </c>
      <c r="P97" s="447">
        <v>35247</v>
      </c>
      <c r="Q97" s="447">
        <v>55738</v>
      </c>
    </row>
    <row r="98" spans="1:17">
      <c r="A98" t="s">
        <v>646</v>
      </c>
      <c r="B98" t="s">
        <v>186</v>
      </c>
      <c r="C98" s="119" t="s">
        <v>554</v>
      </c>
      <c r="D98" t="s">
        <v>556</v>
      </c>
      <c r="E98" t="s">
        <v>557</v>
      </c>
      <c r="F98" s="447">
        <v>35489</v>
      </c>
      <c r="G98" s="447">
        <v>51243</v>
      </c>
      <c r="H98" s="447">
        <v>41795</v>
      </c>
      <c r="I98" s="447">
        <v>34806</v>
      </c>
      <c r="J98" s="447">
        <v>38431</v>
      </c>
      <c r="K98" s="447">
        <v>43262</v>
      </c>
      <c r="L98" s="447">
        <v>55026</v>
      </c>
      <c r="M98" s="447">
        <v>33796</v>
      </c>
      <c r="N98" s="447">
        <v>49070</v>
      </c>
      <c r="O98" s="447">
        <v>54885</v>
      </c>
      <c r="P98" s="447">
        <v>38957</v>
      </c>
      <c r="Q98" s="447">
        <v>49154</v>
      </c>
    </row>
    <row r="99" spans="1:17">
      <c r="A99" t="s">
        <v>647</v>
      </c>
      <c r="B99" t="s">
        <v>562</v>
      </c>
      <c r="C99" s="119" t="s">
        <v>554</v>
      </c>
      <c r="D99" t="s">
        <v>568</v>
      </c>
      <c r="E99" t="s">
        <v>569</v>
      </c>
      <c r="F99" s="447">
        <v>39776</v>
      </c>
      <c r="G99" s="447">
        <v>48630</v>
      </c>
      <c r="H99" s="447">
        <v>33099</v>
      </c>
      <c r="I99" s="447">
        <v>47118</v>
      </c>
      <c r="J99" s="447">
        <v>51372</v>
      </c>
      <c r="K99" s="447">
        <v>44218</v>
      </c>
      <c r="L99" s="447">
        <v>34755</v>
      </c>
      <c r="M99" s="447">
        <v>40397</v>
      </c>
      <c r="N99" s="447">
        <v>41654</v>
      </c>
      <c r="O99" s="447">
        <v>45374</v>
      </c>
      <c r="P99" s="447">
        <v>43465</v>
      </c>
      <c r="Q99" s="447">
        <v>48866</v>
      </c>
    </row>
    <row r="100" spans="1:17">
      <c r="A100" t="s">
        <v>648</v>
      </c>
      <c r="B100" t="s">
        <v>583</v>
      </c>
      <c r="C100" s="119" t="s">
        <v>564</v>
      </c>
      <c r="D100" t="s">
        <v>551</v>
      </c>
      <c r="E100" t="s">
        <v>552</v>
      </c>
      <c r="F100" s="447">
        <v>55979</v>
      </c>
      <c r="G100" s="447">
        <v>53161</v>
      </c>
      <c r="H100" s="447">
        <v>39222</v>
      </c>
      <c r="I100" s="447">
        <v>47869</v>
      </c>
      <c r="J100" s="447">
        <v>36371</v>
      </c>
      <c r="K100" s="447">
        <v>51145</v>
      </c>
      <c r="L100" s="447">
        <v>44965</v>
      </c>
      <c r="M100" s="447">
        <v>38252</v>
      </c>
      <c r="N100" s="447">
        <v>52324</v>
      </c>
      <c r="O100" s="447">
        <v>43313</v>
      </c>
      <c r="P100" s="447">
        <v>50836</v>
      </c>
      <c r="Q100" s="447">
        <v>51981</v>
      </c>
    </row>
    <row r="101" spans="1:17">
      <c r="A101" t="s">
        <v>649</v>
      </c>
      <c r="B101" t="s">
        <v>583</v>
      </c>
      <c r="C101" s="119" t="s">
        <v>554</v>
      </c>
      <c r="D101" t="s">
        <v>549</v>
      </c>
      <c r="E101" t="s">
        <v>550</v>
      </c>
      <c r="F101" s="447">
        <v>37134</v>
      </c>
      <c r="G101" s="447">
        <v>39933</v>
      </c>
      <c r="H101" s="447">
        <v>43982</v>
      </c>
      <c r="I101" s="447">
        <v>51332</v>
      </c>
      <c r="J101" s="447">
        <v>39861</v>
      </c>
      <c r="K101" s="447">
        <v>39955</v>
      </c>
      <c r="L101" s="447">
        <v>31459</v>
      </c>
      <c r="M101" s="447">
        <v>41631</v>
      </c>
      <c r="N101" s="447">
        <v>50358</v>
      </c>
      <c r="O101" s="447">
        <v>50647</v>
      </c>
      <c r="P101" s="447">
        <v>34290</v>
      </c>
      <c r="Q101" s="447">
        <v>33474</v>
      </c>
    </row>
  </sheetData>
  <conditionalFormatting sqref="A1:A1048576">
    <cfRule type="duplicateValues" dxfId="11" priority="1"/>
  </conditionalFormatting>
  <conditionalFormatting sqref="A2:A63">
    <cfRule type="duplicateValues" dxfId="10" priority="2"/>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9EA74-9C47-4FF1-A5D1-0A241D25D8C5}">
  <dimension ref="A1:G25"/>
  <sheetViews>
    <sheetView workbookViewId="0"/>
  </sheetViews>
  <sheetFormatPr defaultRowHeight="14.5"/>
  <cols>
    <col min="1" max="3" width="15.54296875" customWidth="1"/>
    <col min="4" max="4" width="5.7265625" customWidth="1"/>
    <col min="5" max="5" width="30.81640625" customWidth="1"/>
    <col min="6" max="6" width="37.26953125" bestFit="1" customWidth="1"/>
    <col min="7" max="7" width="27.7265625" customWidth="1"/>
  </cols>
  <sheetData>
    <row r="1" spans="1:7" ht="16.5" customHeight="1">
      <c r="A1" s="138" t="s">
        <v>250</v>
      </c>
      <c r="B1" s="120"/>
      <c r="C1" s="120"/>
      <c r="D1" s="120"/>
      <c r="E1" s="120"/>
      <c r="F1" s="120"/>
      <c r="G1" s="120"/>
    </row>
    <row r="2" spans="1:7" ht="15" customHeight="1">
      <c r="A2" s="138" t="s">
        <v>44</v>
      </c>
      <c r="B2" s="118"/>
      <c r="C2" s="118"/>
      <c r="D2" s="118"/>
      <c r="E2" s="118"/>
      <c r="F2" s="118"/>
      <c r="G2" s="118"/>
    </row>
    <row r="3" spans="1:7" ht="18" thickBot="1">
      <c r="E3" s="79"/>
      <c r="F3" s="79"/>
    </row>
    <row r="4" spans="1:7" s="2" customFormat="1" ht="18.5" thickBot="1">
      <c r="A4" s="139" t="s">
        <v>0</v>
      </c>
      <c r="B4" s="140" t="s">
        <v>2</v>
      </c>
      <c r="C4" s="141" t="s">
        <v>3</v>
      </c>
      <c r="E4" s="130" t="s">
        <v>46</v>
      </c>
      <c r="F4" s="130" t="s">
        <v>47</v>
      </c>
      <c r="G4" s="131" t="s">
        <v>48</v>
      </c>
    </row>
    <row r="5" spans="1:7" ht="18.5">
      <c r="A5" s="142" t="s">
        <v>11</v>
      </c>
      <c r="B5" s="143" t="s">
        <v>21</v>
      </c>
      <c r="C5" s="144" t="s">
        <v>22</v>
      </c>
      <c r="D5" s="4"/>
      <c r="E5" s="127" t="str">
        <f>CONCATENATE(A5," ",B5," - ",C5)</f>
        <v>Mai Le - Sales</v>
      </c>
      <c r="F5" s="128" t="str">
        <f>_xlfn.CONCAT(A5," ",B5," - ",C5)</f>
        <v>Mai Le - Sales</v>
      </c>
      <c r="G5" s="128" t="str">
        <f>A5&amp;" "&amp;B5&amp;" - "&amp;C5</f>
        <v>Mai Le - Sales</v>
      </c>
    </row>
    <row r="6" spans="1:7" ht="17.5">
      <c r="A6" s="145" t="s">
        <v>13</v>
      </c>
      <c r="B6" s="117" t="s">
        <v>25</v>
      </c>
      <c r="C6" s="146" t="s">
        <v>49</v>
      </c>
      <c r="E6" s="129" t="str">
        <f>CONCATENATE(A6," ",B6," - ",C6)</f>
        <v>Juan Herkez - HR</v>
      </c>
      <c r="F6" s="129" t="str">
        <f>_xlfn.CONCAT(A6," ",B6," - ",C6)</f>
        <v>Juan Herkez - HR</v>
      </c>
      <c r="G6" s="129" t="str">
        <f>A6&amp;" "&amp;B6&amp;" - "&amp;C6</f>
        <v>Juan Herkez - HR</v>
      </c>
    </row>
    <row r="7" spans="1:7" ht="17.5">
      <c r="A7" s="145" t="s">
        <v>16</v>
      </c>
      <c r="B7" s="117" t="s">
        <v>31</v>
      </c>
      <c r="C7" s="146" t="s">
        <v>24</v>
      </c>
      <c r="E7" s="129" t="str">
        <f>CONCATENATE(A7," ",B7," - ",C7)</f>
        <v>Tod Marsh - IT</v>
      </c>
      <c r="F7" s="129" t="str">
        <f>_xlfn.CONCAT(A7," ",B7," - ",C7)</f>
        <v>Tod Marsh - IT</v>
      </c>
      <c r="G7" s="129" t="str">
        <f>A7&amp;" "&amp;B7&amp;" - "&amp;C7</f>
        <v>Tod Marsh - IT</v>
      </c>
    </row>
    <row r="8" spans="1:7" ht="18" thickBot="1">
      <c r="A8" s="147" t="s">
        <v>17</v>
      </c>
      <c r="B8" s="148" t="s">
        <v>33</v>
      </c>
      <c r="C8" s="149" t="s">
        <v>22</v>
      </c>
      <c r="E8" s="129" t="str">
        <f>CONCATENATE(A8," ",B8," - ",C8)</f>
        <v>Oz Stoa - Sales</v>
      </c>
      <c r="F8" s="129" t="str">
        <f>_xlfn.CONCAT(A8," ",B8," - ",C8)</f>
        <v>Oz Stoa - Sales</v>
      </c>
      <c r="G8" s="129" t="str">
        <f>A8&amp;" "&amp;B8&amp;" - "&amp;C8</f>
        <v>Oz Stoa - Sales</v>
      </c>
    </row>
    <row r="9" spans="1:7" ht="15" customHeight="1">
      <c r="A9" s="118"/>
      <c r="B9" s="118"/>
      <c r="C9" s="118"/>
      <c r="E9" s="79"/>
      <c r="F9" s="79"/>
      <c r="G9" s="79"/>
    </row>
    <row r="10" spans="1:7" ht="21" customHeight="1" thickBot="1">
      <c r="A10" s="96" t="s">
        <v>48</v>
      </c>
      <c r="B10" s="96"/>
      <c r="C10" s="96"/>
      <c r="D10" s="96"/>
      <c r="E10" s="96"/>
      <c r="F10" s="96"/>
      <c r="G10" s="96"/>
    </row>
    <row r="11" spans="1:7" s="5" customFormat="1" ht="15" customHeight="1">
      <c r="A11" s="592" t="s">
        <v>45</v>
      </c>
      <c r="B11" s="592"/>
      <c r="C11" s="592"/>
      <c r="D11" s="121"/>
      <c r="E11" s="125"/>
      <c r="F11" s="125"/>
      <c r="G11" s="121"/>
    </row>
    <row r="12" spans="1:7" s="5" customFormat="1" ht="24" customHeight="1">
      <c r="A12" s="593"/>
      <c r="B12" s="593"/>
      <c r="C12" s="593"/>
      <c r="E12" s="133" t="str">
        <f>A5&amp;" "&amp;B5&amp;" - "&amp;C5</f>
        <v>Mai Le - Sales</v>
      </c>
      <c r="F12" s="133" t="s">
        <v>253</v>
      </c>
      <c r="G12" s="134"/>
    </row>
    <row r="13" spans="1:7" s="5" customFormat="1" ht="24" customHeight="1">
      <c r="A13" s="593"/>
      <c r="B13" s="593"/>
      <c r="C13" s="593"/>
      <c r="E13" s="133" t="str">
        <f>A6&amp;" "&amp;B6&amp;" - "&amp;C6</f>
        <v>Juan Herkez - HR</v>
      </c>
      <c r="F13" s="133" t="s">
        <v>254</v>
      </c>
      <c r="G13" s="134"/>
    </row>
    <row r="14" spans="1:7" s="5" customFormat="1" ht="24" customHeight="1">
      <c r="A14" s="593"/>
      <c r="B14" s="593"/>
      <c r="C14" s="593"/>
      <c r="E14" s="135" t="str">
        <f>A7&amp;" "&amp;B7&amp;" - "&amp;C7</f>
        <v>Tod Marsh - IT</v>
      </c>
      <c r="F14" s="137"/>
      <c r="G14" s="136" t="s">
        <v>251</v>
      </c>
    </row>
    <row r="15" spans="1:7" s="5" customFormat="1" ht="24" customHeight="1">
      <c r="A15" s="593"/>
      <c r="B15" s="593"/>
      <c r="C15" s="593"/>
      <c r="E15" s="135" t="str">
        <f>A8&amp;" "&amp;B8&amp;" - "&amp;C8</f>
        <v>Oz Stoa - Sales</v>
      </c>
      <c r="F15" s="137"/>
      <c r="G15" s="136" t="s">
        <v>251</v>
      </c>
    </row>
    <row r="16" spans="1:7" s="5" customFormat="1" ht="15" customHeight="1" thickBot="1">
      <c r="A16" s="594"/>
      <c r="B16" s="594"/>
      <c r="C16" s="594"/>
      <c r="D16" s="123"/>
      <c r="E16" s="126"/>
      <c r="F16" s="126"/>
      <c r="G16" s="123"/>
    </row>
    <row r="17" spans="1:7" ht="21" customHeight="1" thickBot="1">
      <c r="A17" s="132" t="s">
        <v>257</v>
      </c>
      <c r="B17" s="96"/>
      <c r="C17" s="96"/>
      <c r="D17" s="96"/>
      <c r="E17" s="96"/>
      <c r="F17" s="96"/>
      <c r="G17" s="96"/>
    </row>
    <row r="18" spans="1:7" s="5" customFormat="1" ht="15" customHeight="1">
      <c r="A18" s="595" t="s">
        <v>258</v>
      </c>
      <c r="B18" s="596"/>
      <c r="C18" s="596"/>
      <c r="D18" s="121"/>
      <c r="E18" s="125"/>
      <c r="F18" s="125"/>
      <c r="G18" s="121"/>
    </row>
    <row r="19" spans="1:7" s="5" customFormat="1" ht="24" customHeight="1">
      <c r="A19" s="597"/>
      <c r="B19" s="597"/>
      <c r="C19" s="597"/>
      <c r="E19" s="133" t="str">
        <f>_xlfn.CONCAT(A5," ",B5," - ",C5)</f>
        <v>Mai Le - Sales</v>
      </c>
      <c r="F19" s="133" t="s">
        <v>255</v>
      </c>
      <c r="G19" s="134"/>
    </row>
    <row r="20" spans="1:7" s="5" customFormat="1" ht="24" customHeight="1">
      <c r="A20" s="597"/>
      <c r="B20" s="597"/>
      <c r="C20" s="597"/>
      <c r="E20" s="133" t="str">
        <f>_xlfn.CONCAT(A6," ",B6," - ",C6)</f>
        <v>Juan Herkez - HR</v>
      </c>
      <c r="F20" s="133" t="s">
        <v>256</v>
      </c>
      <c r="G20" s="134"/>
    </row>
    <row r="21" spans="1:7" s="5" customFormat="1" ht="24" customHeight="1">
      <c r="A21" s="597"/>
      <c r="B21" s="597"/>
      <c r="C21" s="597"/>
      <c r="E21" s="135" t="str">
        <f>_xlfn.CONCAT(A7," ",B7," - ",C7)</f>
        <v>Tod Marsh - IT</v>
      </c>
      <c r="F21" s="137"/>
      <c r="G21" s="136" t="s">
        <v>252</v>
      </c>
    </row>
    <row r="22" spans="1:7" s="5" customFormat="1" ht="24" customHeight="1">
      <c r="A22" s="597"/>
      <c r="B22" s="597"/>
      <c r="C22" s="597"/>
      <c r="E22" s="135" t="str">
        <f>_xlfn.CONCAT(A8," ",B8," - ",C8)</f>
        <v>Oz Stoa - Sales</v>
      </c>
      <c r="F22" s="137"/>
      <c r="G22" s="136" t="s">
        <v>252</v>
      </c>
    </row>
    <row r="23" spans="1:7" s="5" customFormat="1" ht="15" customHeight="1" thickBot="1">
      <c r="A23" s="598"/>
      <c r="B23" s="598"/>
      <c r="C23" s="598"/>
      <c r="D23" s="123"/>
      <c r="E23" s="126"/>
      <c r="F23" s="126"/>
      <c r="G23" s="123"/>
    </row>
    <row r="24" spans="1:7" s="5" customFormat="1"/>
    <row r="25" spans="1:7" s="5" customFormat="1"/>
  </sheetData>
  <mergeCells count="2">
    <mergeCell ref="A11:C16"/>
    <mergeCell ref="A18:C23"/>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C2C05-1994-41B4-AC26-3CB30573CF4F}">
  <dimension ref="A1:S96"/>
  <sheetViews>
    <sheetView workbookViewId="0"/>
  </sheetViews>
  <sheetFormatPr defaultColWidth="9.1796875" defaultRowHeight="17.5"/>
  <cols>
    <col min="1" max="1" width="3" style="79" customWidth="1"/>
    <col min="2" max="2" width="34.26953125" style="79" customWidth="1"/>
    <col min="3" max="3" width="39.54296875" style="79" customWidth="1"/>
    <col min="4" max="4" width="18.26953125" style="79" customWidth="1"/>
    <col min="5" max="8" width="9.1796875" style="79"/>
    <col min="9" max="9" width="12.1796875" style="79" bestFit="1" customWidth="1"/>
    <col min="10" max="16384" width="9.1796875" style="79"/>
  </cols>
  <sheetData>
    <row r="1" spans="1:19" ht="15" customHeight="1">
      <c r="B1" s="599" t="s">
        <v>273</v>
      </c>
      <c r="C1" s="599"/>
      <c r="D1" s="599"/>
      <c r="E1" s="599"/>
      <c r="F1" s="599"/>
      <c r="G1" s="599"/>
      <c r="H1" s="599"/>
      <c r="I1" s="599"/>
      <c r="J1" s="599"/>
      <c r="K1" s="599"/>
    </row>
    <row r="2" spans="1:19" ht="18" customHeight="1">
      <c r="B2" s="599"/>
      <c r="C2" s="599"/>
      <c r="D2" s="599"/>
      <c r="E2" s="599"/>
      <c r="F2" s="599"/>
      <c r="G2" s="599"/>
      <c r="H2" s="599"/>
      <c r="I2" s="599"/>
      <c r="J2" s="599"/>
      <c r="K2" s="599"/>
      <c r="L2" s="151"/>
      <c r="M2" s="151"/>
      <c r="N2" s="151"/>
      <c r="O2" s="151"/>
      <c r="P2" s="151"/>
      <c r="Q2" s="151"/>
      <c r="R2" s="151"/>
      <c r="S2" s="151"/>
    </row>
    <row r="3" spans="1:19" s="150" customFormat="1" ht="18">
      <c r="B3" s="599"/>
      <c r="C3" s="599"/>
      <c r="D3" s="599"/>
      <c r="E3" s="599"/>
      <c r="F3" s="599"/>
      <c r="G3" s="599"/>
      <c r="H3" s="599"/>
      <c r="I3" s="599"/>
      <c r="J3" s="599"/>
      <c r="K3" s="599"/>
      <c r="L3" s="151"/>
      <c r="M3" s="151"/>
      <c r="N3" s="151"/>
      <c r="O3" s="151"/>
      <c r="P3" s="151"/>
      <c r="Q3" s="151"/>
      <c r="R3" s="151"/>
      <c r="S3" s="151"/>
    </row>
    <row r="4" spans="1:19" s="150" customFormat="1" ht="18">
      <c r="B4" s="599"/>
      <c r="C4" s="599"/>
      <c r="D4" s="599"/>
      <c r="E4" s="599"/>
      <c r="F4" s="599"/>
      <c r="G4" s="599"/>
      <c r="H4" s="599"/>
      <c r="I4" s="599"/>
      <c r="J4" s="599"/>
      <c r="K4" s="599"/>
      <c r="L4" s="151"/>
      <c r="M4" s="151"/>
      <c r="N4" s="151"/>
      <c r="O4" s="151"/>
      <c r="P4" s="151"/>
      <c r="Q4" s="151"/>
      <c r="R4" s="151"/>
      <c r="S4" s="151"/>
    </row>
    <row r="5" spans="1:19" s="150" customFormat="1" ht="18">
      <c r="B5" s="599"/>
      <c r="C5" s="599"/>
      <c r="D5" s="599"/>
      <c r="E5" s="599"/>
      <c r="F5" s="599"/>
      <c r="G5" s="599"/>
      <c r="H5" s="599"/>
      <c r="I5" s="599"/>
      <c r="J5" s="599"/>
      <c r="K5" s="599"/>
    </row>
    <row r="6" spans="1:19" ht="23">
      <c r="A6" s="132"/>
      <c r="B6" s="132" t="s">
        <v>264</v>
      </c>
      <c r="C6" s="132"/>
      <c r="D6" s="132"/>
      <c r="E6" s="132"/>
      <c r="F6" s="132"/>
      <c r="G6" s="132"/>
      <c r="H6" s="132"/>
      <c r="I6" s="132"/>
      <c r="J6" s="132"/>
      <c r="K6" s="132"/>
    </row>
    <row r="7" spans="1:19" s="80" customFormat="1" ht="21" customHeight="1">
      <c r="B7" s="163" t="s">
        <v>260</v>
      </c>
      <c r="C7" s="164">
        <v>1234567</v>
      </c>
      <c r="D7" s="157" t="s">
        <v>266</v>
      </c>
      <c r="E7" s="156"/>
      <c r="F7" s="156"/>
      <c r="G7" s="156"/>
      <c r="H7" s="156"/>
      <c r="I7" s="156"/>
      <c r="J7" s="156"/>
      <c r="K7" s="156"/>
    </row>
    <row r="8" spans="1:19" s="80" customFormat="1" ht="21" customHeight="1">
      <c r="B8" s="165" t="s">
        <v>261</v>
      </c>
      <c r="C8" s="166" t="str">
        <f>TEXT(C7, "$#,##0.00")</f>
        <v>$1,234,567.00</v>
      </c>
      <c r="D8" s="87"/>
      <c r="E8" s="158"/>
      <c r="F8" s="158"/>
      <c r="G8" s="158"/>
      <c r="H8" s="158"/>
      <c r="I8" s="158"/>
      <c r="J8" s="158"/>
      <c r="K8" s="158"/>
    </row>
    <row r="9" spans="1:19" s="80" customFormat="1" ht="21" customHeight="1" thickBot="1">
      <c r="B9" s="167" t="s">
        <v>262</v>
      </c>
      <c r="C9" s="168" t="s">
        <v>263</v>
      </c>
      <c r="D9" s="160" t="s">
        <v>270</v>
      </c>
      <c r="E9" s="159"/>
      <c r="F9" s="159"/>
      <c r="G9" s="159"/>
      <c r="H9" s="159"/>
      <c r="I9" s="159"/>
      <c r="J9" s="159"/>
      <c r="K9" s="159"/>
    </row>
    <row r="10" spans="1:19" ht="23.25" customHeight="1">
      <c r="B10" s="169" t="s">
        <v>260</v>
      </c>
      <c r="C10" s="170">
        <v>98765.43</v>
      </c>
      <c r="D10" s="162" t="s">
        <v>267</v>
      </c>
      <c r="E10" s="161"/>
      <c r="F10" s="161"/>
      <c r="G10" s="161"/>
      <c r="H10" s="161"/>
      <c r="I10" s="161"/>
      <c r="J10" s="161"/>
      <c r="K10" s="161"/>
    </row>
    <row r="11" spans="1:19" s="80" customFormat="1" ht="21" customHeight="1">
      <c r="B11" s="165" t="s">
        <v>261</v>
      </c>
      <c r="C11" s="166" t="str">
        <f>TEXT(C10, "$#,##0.00")</f>
        <v>$98,765.43</v>
      </c>
      <c r="D11" s="87"/>
      <c r="E11" s="158"/>
      <c r="F11" s="158"/>
      <c r="G11" s="158"/>
      <c r="H11" s="158"/>
      <c r="I11" s="158"/>
      <c r="J11" s="158"/>
      <c r="K11" s="158"/>
    </row>
    <row r="12" spans="1:19" s="80" customFormat="1" ht="21" customHeight="1" thickBot="1">
      <c r="B12" s="167" t="s">
        <v>262</v>
      </c>
      <c r="C12" s="168" t="s">
        <v>265</v>
      </c>
      <c r="D12" s="160" t="s">
        <v>271</v>
      </c>
      <c r="E12" s="159"/>
      <c r="F12" s="159"/>
      <c r="G12" s="159"/>
      <c r="H12" s="159"/>
      <c r="I12" s="159"/>
      <c r="J12" s="159"/>
      <c r="K12" s="159"/>
    </row>
    <row r="13" spans="1:19" s="80" customFormat="1" ht="21" customHeight="1">
      <c r="B13" s="600" t="s">
        <v>272</v>
      </c>
      <c r="C13" s="166">
        <v>578</v>
      </c>
      <c r="D13" s="171"/>
      <c r="E13" s="158"/>
      <c r="F13" s="158"/>
      <c r="G13" s="158"/>
      <c r="H13" s="158"/>
      <c r="I13" s="158"/>
      <c r="J13" s="158"/>
      <c r="K13" s="158"/>
    </row>
    <row r="14" spans="1:19" s="80" customFormat="1" ht="21" customHeight="1">
      <c r="B14" s="601"/>
      <c r="C14" s="166">
        <v>965.84</v>
      </c>
      <c r="D14" s="171"/>
      <c r="E14" s="158"/>
      <c r="F14" s="158"/>
      <c r="G14" s="158"/>
      <c r="H14" s="158"/>
      <c r="I14" s="158"/>
      <c r="J14" s="158"/>
      <c r="K14" s="158"/>
    </row>
    <row r="15" spans="1:19" s="80" customFormat="1" ht="37.5" customHeight="1">
      <c r="B15" s="155" t="s">
        <v>268</v>
      </c>
      <c r="C15" s="137"/>
    </row>
    <row r="16" spans="1:19" s="80" customFormat="1" ht="37.5" customHeight="1">
      <c r="B16" s="155" t="s">
        <v>269</v>
      </c>
      <c r="C16" s="137"/>
    </row>
    <row r="17" spans="1:11" ht="23">
      <c r="A17" s="132"/>
      <c r="B17" s="132" t="s">
        <v>285</v>
      </c>
      <c r="C17" s="132"/>
      <c r="D17" s="132"/>
      <c r="E17" s="132"/>
      <c r="F17" s="132"/>
      <c r="G17" s="132"/>
      <c r="H17" s="132"/>
      <c r="I17" s="132"/>
      <c r="J17" s="132"/>
      <c r="K17" s="132"/>
    </row>
    <row r="18" spans="1:11" ht="17.25" customHeight="1">
      <c r="B18" s="85" t="s">
        <v>274</v>
      </c>
    </row>
    <row r="19" spans="1:11" ht="20.25" customHeight="1">
      <c r="B19" s="172" t="s">
        <v>276</v>
      </c>
    </row>
    <row r="20" spans="1:11" ht="20.25" customHeight="1">
      <c r="B20" s="172" t="s">
        <v>275</v>
      </c>
    </row>
    <row r="21" spans="1:11" ht="20.25" customHeight="1">
      <c r="B21" s="172" t="s">
        <v>277</v>
      </c>
    </row>
    <row r="22" spans="1:11" ht="44.25" customHeight="1">
      <c r="B22" s="175" t="s">
        <v>289</v>
      </c>
      <c r="C22" s="173">
        <f ca="1">TODAY()</f>
        <v>45421</v>
      </c>
      <c r="D22" s="162" t="s">
        <v>278</v>
      </c>
      <c r="E22" s="161"/>
      <c r="F22" s="161"/>
      <c r="G22" s="161"/>
      <c r="H22" s="161"/>
      <c r="I22" s="161"/>
      <c r="J22" s="161"/>
      <c r="K22" s="161"/>
    </row>
    <row r="23" spans="1:11" s="80" customFormat="1" ht="21" customHeight="1">
      <c r="B23" s="165" t="s">
        <v>280</v>
      </c>
      <c r="C23" s="166" t="str">
        <f ca="1">TEXT(TODAY(), "DDDD")</f>
        <v>Thursday</v>
      </c>
      <c r="D23" s="174"/>
      <c r="E23" s="158"/>
      <c r="F23" s="158"/>
      <c r="G23" s="158"/>
      <c r="H23" s="158"/>
      <c r="I23" s="158"/>
      <c r="J23" s="158"/>
      <c r="K23" s="158"/>
    </row>
    <row r="24" spans="1:11" s="80" customFormat="1" ht="21" customHeight="1" thickBot="1">
      <c r="B24" s="167" t="s">
        <v>262</v>
      </c>
      <c r="C24" s="168" t="s">
        <v>279</v>
      </c>
      <c r="D24" s="160"/>
      <c r="E24" s="159"/>
      <c r="F24" s="159"/>
      <c r="G24" s="159"/>
      <c r="H24" s="159"/>
      <c r="I24" s="159"/>
      <c r="J24" s="159"/>
      <c r="K24" s="159"/>
    </row>
    <row r="25" spans="1:11" s="80" customFormat="1" ht="37.5" customHeight="1">
      <c r="B25" s="155" t="s">
        <v>284</v>
      </c>
      <c r="C25" s="137"/>
      <c r="D25" s="80" t="s">
        <v>281</v>
      </c>
      <c r="I25" s="80" t="str">
        <f ca="1">TEXT(TODAY(),"DDD MMM D")</f>
        <v>Thu May 9</v>
      </c>
      <c r="K25" s="176" t="s">
        <v>282</v>
      </c>
    </row>
    <row r="26" spans="1:11" s="80" customFormat="1" ht="37.5" customHeight="1">
      <c r="B26" s="155" t="s">
        <v>284</v>
      </c>
      <c r="C26" s="137"/>
      <c r="D26" s="80" t="s">
        <v>283</v>
      </c>
      <c r="I26" s="80" t="str">
        <f ca="1">TEXT(TODAY(),"MMMM - YYYY - DD")</f>
        <v>May - 2024 - 09</v>
      </c>
      <c r="K26" s="176" t="s">
        <v>282</v>
      </c>
    </row>
    <row r="27" spans="1:11" ht="15" customHeight="1">
      <c r="B27" s="85"/>
    </row>
    <row r="28" spans="1:11" ht="23">
      <c r="A28" s="132"/>
      <c r="B28" s="132" t="s">
        <v>292</v>
      </c>
      <c r="C28" s="132"/>
      <c r="D28" s="132"/>
      <c r="E28" s="132"/>
      <c r="F28" s="132"/>
      <c r="G28" s="132"/>
      <c r="H28" s="132"/>
      <c r="I28" s="132"/>
      <c r="J28" s="132"/>
      <c r="K28" s="132"/>
    </row>
    <row r="29" spans="1:11" ht="20.25" customHeight="1">
      <c r="B29" s="172" t="s">
        <v>286</v>
      </c>
    </row>
    <row r="30" spans="1:11" ht="20.25" customHeight="1">
      <c r="B30" s="172" t="s">
        <v>290</v>
      </c>
    </row>
    <row r="31" spans="1:11" ht="20.25" customHeight="1">
      <c r="B31" s="172" t="s">
        <v>259</v>
      </c>
    </row>
    <row r="32" spans="1:11" ht="44.25" customHeight="1">
      <c r="B32" s="175" t="s">
        <v>288</v>
      </c>
      <c r="C32" s="177">
        <f ca="1">NOW()</f>
        <v>45421.663806481483</v>
      </c>
      <c r="D32" s="162" t="s">
        <v>287</v>
      </c>
      <c r="E32" s="161"/>
      <c r="F32" s="161"/>
      <c r="G32" s="161"/>
      <c r="H32" s="161"/>
      <c r="I32" s="161"/>
      <c r="J32" s="161"/>
      <c r="K32" s="161"/>
    </row>
    <row r="33" spans="1:11" s="80" customFormat="1" ht="21" customHeight="1">
      <c r="B33" s="165" t="s">
        <v>261</v>
      </c>
      <c r="C33" s="166" t="str">
        <f ca="1">TEXT(NOW(),"HH:MM AM/PM")</f>
        <v>03:55 PM</v>
      </c>
      <c r="D33" s="87"/>
      <c r="E33" s="158"/>
      <c r="F33" s="158"/>
      <c r="G33" s="158"/>
      <c r="H33" s="158"/>
      <c r="I33" s="158"/>
      <c r="J33" s="158"/>
      <c r="K33" s="158"/>
    </row>
    <row r="34" spans="1:11" s="80" customFormat="1" ht="21" customHeight="1" thickBot="1">
      <c r="B34" s="167" t="s">
        <v>262</v>
      </c>
      <c r="C34" s="178" t="s">
        <v>291</v>
      </c>
      <c r="D34" s="160"/>
      <c r="E34" s="159"/>
      <c r="F34" s="159"/>
      <c r="G34" s="159"/>
      <c r="H34" s="159"/>
      <c r="I34" s="159"/>
      <c r="J34" s="159"/>
      <c r="K34" s="159"/>
    </row>
    <row r="35" spans="1:11" s="80" customFormat="1" ht="37.5" customHeight="1">
      <c r="B35" s="155" t="s">
        <v>293</v>
      </c>
      <c r="C35" s="137"/>
    </row>
    <row r="36" spans="1:11" ht="15" customHeight="1">
      <c r="B36" s="85"/>
    </row>
    <row r="37" spans="1:11" ht="23">
      <c r="A37" s="132"/>
      <c r="B37" s="132" t="s">
        <v>300</v>
      </c>
      <c r="C37" s="132"/>
      <c r="D37" s="132"/>
      <c r="E37" s="132"/>
      <c r="F37" s="132"/>
      <c r="G37" s="132"/>
      <c r="H37" s="132"/>
      <c r="I37" s="132"/>
      <c r="J37" s="132"/>
      <c r="K37" s="132"/>
    </row>
    <row r="38" spans="1:11" ht="20.25" customHeight="1">
      <c r="B38" s="172" t="s">
        <v>301</v>
      </c>
    </row>
    <row r="39" spans="1:11" ht="20.25" customHeight="1">
      <c r="B39" s="172" t="s">
        <v>302</v>
      </c>
    </row>
    <row r="40" spans="1:11" ht="23.25" customHeight="1">
      <c r="B40" s="169" t="s">
        <v>260</v>
      </c>
      <c r="C40" s="170">
        <v>0.28499999999999998</v>
      </c>
      <c r="D40" s="162" t="s">
        <v>267</v>
      </c>
      <c r="E40" s="161"/>
      <c r="F40" s="161"/>
      <c r="G40" s="161"/>
      <c r="H40" s="161"/>
      <c r="I40" s="161"/>
      <c r="J40" s="161"/>
      <c r="K40" s="161"/>
    </row>
    <row r="41" spans="1:11" s="80" customFormat="1" ht="21" customHeight="1">
      <c r="B41" s="165" t="s">
        <v>261</v>
      </c>
      <c r="C41" s="166" t="str">
        <f>TEXT(C40,"0.0%")</f>
        <v>28.5%</v>
      </c>
      <c r="D41" s="87"/>
      <c r="E41" s="158"/>
      <c r="F41" s="158"/>
      <c r="G41" s="158"/>
      <c r="H41" s="158"/>
      <c r="I41" s="158"/>
      <c r="J41" s="158"/>
      <c r="K41" s="158"/>
    </row>
    <row r="42" spans="1:11" s="80" customFormat="1" ht="21" customHeight="1" thickBot="1">
      <c r="B42" s="167" t="s">
        <v>262</v>
      </c>
      <c r="C42" s="178" t="s">
        <v>294</v>
      </c>
      <c r="D42" s="160" t="s">
        <v>299</v>
      </c>
      <c r="E42" s="159"/>
      <c r="F42" s="159"/>
      <c r="G42" s="159"/>
      <c r="H42" s="159"/>
      <c r="I42" s="159"/>
      <c r="J42" s="159"/>
      <c r="K42" s="159"/>
    </row>
    <row r="43" spans="1:11" s="80" customFormat="1" ht="21" customHeight="1">
      <c r="B43" s="600" t="s">
        <v>272</v>
      </c>
      <c r="C43" s="166">
        <v>0.999</v>
      </c>
      <c r="D43" s="171"/>
      <c r="E43" s="158"/>
      <c r="F43" s="158"/>
      <c r="G43" s="158"/>
      <c r="H43" s="158"/>
      <c r="I43" s="158"/>
      <c r="J43" s="158"/>
      <c r="K43" s="158"/>
    </row>
    <row r="44" spans="1:11" s="80" customFormat="1" ht="21" customHeight="1">
      <c r="B44" s="601"/>
      <c r="C44" s="166">
        <v>0.75</v>
      </c>
      <c r="D44" s="171"/>
      <c r="E44" s="158"/>
      <c r="F44" s="158"/>
      <c r="G44" s="158"/>
      <c r="H44" s="158"/>
      <c r="I44" s="158"/>
      <c r="J44" s="158"/>
      <c r="K44" s="158"/>
    </row>
    <row r="45" spans="1:11" s="80" customFormat="1" ht="37.5" customHeight="1">
      <c r="B45" s="155" t="s">
        <v>295</v>
      </c>
      <c r="C45" s="179"/>
      <c r="D45" s="80" t="s">
        <v>297</v>
      </c>
      <c r="I45" s="154" t="str">
        <f>TEXT(C43,"0.0%")</f>
        <v>99.9%</v>
      </c>
      <c r="K45" s="176" t="s">
        <v>282</v>
      </c>
    </row>
    <row r="46" spans="1:11" s="80" customFormat="1" ht="37.5" customHeight="1">
      <c r="B46" s="155" t="s">
        <v>296</v>
      </c>
      <c r="C46" s="179"/>
      <c r="D46" s="80" t="s">
        <v>298</v>
      </c>
      <c r="I46" s="154" t="str">
        <f>TEXT(C44,"0%")</f>
        <v>75%</v>
      </c>
      <c r="K46" s="176" t="s">
        <v>282</v>
      </c>
    </row>
    <row r="47" spans="1:11" ht="15" customHeight="1">
      <c r="B47" s="85"/>
    </row>
    <row r="48" spans="1:11" ht="23">
      <c r="A48" s="132"/>
      <c r="B48" s="132" t="s">
        <v>303</v>
      </c>
      <c r="C48" s="132"/>
      <c r="D48" s="132"/>
      <c r="E48" s="132"/>
      <c r="F48" s="132"/>
      <c r="G48" s="132"/>
      <c r="H48" s="132"/>
      <c r="I48" s="132"/>
      <c r="J48" s="132"/>
      <c r="K48" s="132"/>
    </row>
    <row r="49" spans="2:11" ht="23.25" customHeight="1">
      <c r="B49" s="169" t="s">
        <v>260</v>
      </c>
      <c r="C49" s="170">
        <v>4.34</v>
      </c>
      <c r="D49" s="162"/>
      <c r="E49" s="161"/>
      <c r="F49" s="161"/>
      <c r="G49" s="161"/>
      <c r="H49" s="161"/>
      <c r="I49" s="161"/>
      <c r="J49" s="161"/>
      <c r="K49" s="161"/>
    </row>
    <row r="50" spans="2:11" s="80" customFormat="1" ht="21" customHeight="1">
      <c r="B50" s="165" t="s">
        <v>261</v>
      </c>
      <c r="C50" s="166" t="str">
        <f>TEXT(C49,"# ?/?")</f>
        <v>4 1/3</v>
      </c>
      <c r="D50" s="87"/>
      <c r="E50" s="158"/>
      <c r="F50" s="158"/>
      <c r="G50" s="158"/>
      <c r="H50" s="158"/>
      <c r="I50" s="158"/>
      <c r="J50" s="158"/>
      <c r="K50" s="158"/>
    </row>
    <row r="51" spans="2:11" s="80" customFormat="1" ht="21" customHeight="1" thickBot="1">
      <c r="B51" s="167" t="s">
        <v>262</v>
      </c>
      <c r="C51" s="178" t="s">
        <v>304</v>
      </c>
      <c r="D51" s="160" t="s">
        <v>305</v>
      </c>
      <c r="E51" s="159"/>
      <c r="F51" s="159"/>
      <c r="G51" s="159"/>
      <c r="H51" s="159"/>
      <c r="I51" s="159"/>
      <c r="J51" s="159"/>
      <c r="K51" s="159"/>
    </row>
    <row r="52" spans="2:11" s="80" customFormat="1" ht="21" customHeight="1">
      <c r="B52" s="180"/>
      <c r="C52" s="166">
        <v>5.75</v>
      </c>
      <c r="D52" s="171"/>
      <c r="E52" s="158"/>
      <c r="F52" s="158"/>
      <c r="G52" s="158"/>
      <c r="H52" s="158"/>
      <c r="I52" s="158"/>
      <c r="J52" s="158"/>
      <c r="K52" s="158"/>
    </row>
    <row r="53" spans="2:11" s="80" customFormat="1" ht="37.5" customHeight="1">
      <c r="B53" s="155" t="s">
        <v>306</v>
      </c>
      <c r="C53" s="181"/>
      <c r="D53" s="80" t="s">
        <v>308</v>
      </c>
      <c r="I53" s="182" t="s">
        <v>307</v>
      </c>
      <c r="K53" s="176" t="s">
        <v>282</v>
      </c>
    </row>
    <row r="54" spans="2:11" ht="15" customHeight="1">
      <c r="B54" s="85"/>
    </row>
    <row r="55" spans="2:11" ht="15" customHeight="1"/>
    <row r="56" spans="2:11" ht="15" customHeight="1"/>
    <row r="57" spans="2:11" ht="15" customHeight="1"/>
    <row r="58" spans="2:11" ht="15" customHeight="1"/>
    <row r="59" spans="2:11" ht="15" customHeight="1"/>
    <row r="60" spans="2:11" ht="15" customHeight="1"/>
    <row r="61" spans="2:11" ht="15" customHeight="1"/>
    <row r="62" spans="2:11" ht="15" customHeight="1"/>
    <row r="63" spans="2:11" ht="15" customHeight="1"/>
    <row r="64" spans="2:1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sheetData>
  <mergeCells count="3">
    <mergeCell ref="B1:K5"/>
    <mergeCell ref="B13:B14"/>
    <mergeCell ref="B43:B44"/>
  </mergeCell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39A4F-E0B2-4841-A1F6-717F55C092CA}">
  <dimension ref="A1:K20"/>
  <sheetViews>
    <sheetView workbookViewId="0"/>
  </sheetViews>
  <sheetFormatPr defaultColWidth="9.1796875" defaultRowHeight="17.5"/>
  <cols>
    <col min="1" max="1" width="18.1796875" style="79" customWidth="1"/>
    <col min="2" max="2" width="19.54296875" style="79" customWidth="1"/>
    <col min="3" max="4" width="18.7265625" style="79" customWidth="1"/>
    <col min="5" max="5" width="5.7265625" style="79" customWidth="1"/>
    <col min="6" max="6" width="101.54296875" style="79" customWidth="1"/>
    <col min="7" max="16384" width="9.1796875" style="79"/>
  </cols>
  <sheetData>
    <row r="1" spans="1:11" ht="47">
      <c r="A1" s="81" t="s">
        <v>182</v>
      </c>
      <c r="B1" s="81" t="s">
        <v>316</v>
      </c>
      <c r="C1" s="81" t="s">
        <v>309</v>
      </c>
      <c r="D1" s="81" t="s">
        <v>317</v>
      </c>
      <c r="F1" s="81" t="s">
        <v>257</v>
      </c>
      <c r="G1"/>
      <c r="H1"/>
      <c r="I1"/>
    </row>
    <row r="2" spans="1:11" ht="27.75" customHeight="1">
      <c r="A2" s="79" t="s">
        <v>310</v>
      </c>
      <c r="B2" s="79" t="s">
        <v>314</v>
      </c>
      <c r="C2" s="183">
        <v>15874.98</v>
      </c>
      <c r="D2" s="184">
        <v>45512</v>
      </c>
      <c r="F2" s="124" t="str">
        <f>_xlfn.CONCAT("Anniversary Month: ",UPPER(TEXT(D2,"MMM")),"  |  Group: ",B2,"  |  ",TEXT(C2,"$###, K;"),"  |  Client: ",A2)</f>
        <v>Anniversary Month: AUG  |  Group: Green  |  $16 K  |  Client: Mai Le</v>
      </c>
      <c r="G2" s="136" t="s">
        <v>328</v>
      </c>
      <c r="H2"/>
      <c r="I2"/>
    </row>
    <row r="3" spans="1:11" ht="27.75" customHeight="1">
      <c r="A3" s="79" t="s">
        <v>311</v>
      </c>
      <c r="B3" s="79" t="s">
        <v>315</v>
      </c>
      <c r="C3" s="183">
        <v>63284.33</v>
      </c>
      <c r="D3" s="184">
        <v>44731</v>
      </c>
      <c r="F3" s="124" t="str">
        <f>_xlfn.CONCAT("Anniversary Month: ",UPPER(TEXT(D3,"MMM")),"  |  Group: ",B3,"  |  ",TEXT(C3,"$###, K;"),"  |  Client: ",A3)</f>
        <v>Anniversary Month: JUN  |  Group: Purple  |  $63 K  |  Client: Juan Herkez</v>
      </c>
      <c r="G3"/>
      <c r="H3"/>
      <c r="I3"/>
    </row>
    <row r="4" spans="1:11" ht="27.75" customHeight="1">
      <c r="A4" s="79" t="s">
        <v>312</v>
      </c>
      <c r="B4" s="79" t="s">
        <v>315</v>
      </c>
      <c r="C4" s="183">
        <v>98451.45</v>
      </c>
      <c r="D4" s="184">
        <v>44507</v>
      </c>
      <c r="F4" s="124" t="str">
        <f>_xlfn.CONCAT("Anniversary Month: ",UPPER(TEXT(D4,"MMM")),"  |  Group: ",B4,"  |  ",TEXT(C4,"$###, K;"),"  |  Client: ",A4)</f>
        <v>Anniversary Month: NOV  |  Group: Purple  |  $98 K  |  Client: Tod Marsh</v>
      </c>
      <c r="G4"/>
      <c r="H4"/>
      <c r="I4"/>
    </row>
    <row r="5" spans="1:11" ht="27.75" customHeight="1">
      <c r="A5" s="79" t="s">
        <v>313</v>
      </c>
      <c r="B5" s="79" t="s">
        <v>314</v>
      </c>
      <c r="C5" s="183">
        <v>18787.580000000002</v>
      </c>
      <c r="D5" s="184">
        <v>45351</v>
      </c>
      <c r="F5" s="124" t="str">
        <f>_xlfn.CONCAT("Anniversary Month: ",UPPER(TEXT(D5,"MMM")),"  |  Group: ",B5,"  |  ",TEXT(C5,"$###, K;"),"  |  Client: ",A5)</f>
        <v>Anniversary Month: FEB  |  Group: Green  |  $19 K  |  Client: Oz Stoa</v>
      </c>
      <c r="G5"/>
      <c r="H5"/>
      <c r="I5"/>
    </row>
    <row r="7" spans="1:11" ht="20.25" customHeight="1">
      <c r="F7" s="188" t="s">
        <v>326</v>
      </c>
    </row>
    <row r="8" spans="1:11" ht="20.25" customHeight="1">
      <c r="F8" s="186" t="s">
        <v>319</v>
      </c>
    </row>
    <row r="9" spans="1:11" ht="20.25" customHeight="1">
      <c r="F9" s="187" t="s">
        <v>318</v>
      </c>
    </row>
    <row r="10" spans="1:11" ht="20.25" customHeight="1">
      <c r="F10" s="186" t="s">
        <v>327</v>
      </c>
    </row>
    <row r="11" spans="1:11" ht="20.25" customHeight="1">
      <c r="F11" s="188" t="s">
        <v>325</v>
      </c>
    </row>
    <row r="12" spans="1:11" ht="20.25" customHeight="1">
      <c r="F12" s="301" t="s">
        <v>329</v>
      </c>
      <c r="G12" s="271"/>
      <c r="H12" s="271"/>
      <c r="I12" s="271"/>
      <c r="J12" s="271"/>
      <c r="K12" s="271"/>
    </row>
    <row r="13" spans="1:11" ht="20.25" customHeight="1">
      <c r="F13" s="188" t="s">
        <v>324</v>
      </c>
    </row>
    <row r="14" spans="1:11" ht="20.25" customHeight="1">
      <c r="F14" s="185" t="s">
        <v>322</v>
      </c>
    </row>
    <row r="15" spans="1:11" ht="20.25" customHeight="1">
      <c r="F15" s="185" t="s">
        <v>321</v>
      </c>
    </row>
    <row r="16" spans="1:11" ht="20.25" customHeight="1">
      <c r="F16" s="185" t="s">
        <v>330</v>
      </c>
    </row>
    <row r="17" spans="6:6" ht="20.25" customHeight="1">
      <c r="F17" s="185" t="s">
        <v>323</v>
      </c>
    </row>
    <row r="20" spans="6:6">
      <c r="F20" s="124" t="s">
        <v>320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47F1-4948-40D9-B925-133BB57B7F14}">
  <dimension ref="A1:D22"/>
  <sheetViews>
    <sheetView workbookViewId="0"/>
  </sheetViews>
  <sheetFormatPr defaultColWidth="25.26953125" defaultRowHeight="22.5" customHeight="1"/>
  <cols>
    <col min="1" max="1" width="28.81640625" style="68" customWidth="1"/>
    <col min="2" max="2" width="25.26953125" style="223"/>
    <col min="3" max="16384" width="25.26953125" style="68"/>
  </cols>
  <sheetData>
    <row r="1" spans="1:4" ht="22.5" customHeight="1">
      <c r="A1" s="226" t="s">
        <v>165</v>
      </c>
      <c r="B1" s="576">
        <f>PMT($B$2/12,$B$3,$B$4)</f>
        <v>-1094.5315513526341</v>
      </c>
      <c r="C1" s="559"/>
    </row>
    <row r="2" spans="1:4" ht="22.5" customHeight="1">
      <c r="A2" s="560" t="s">
        <v>766</v>
      </c>
      <c r="B2" s="577">
        <v>0.05</v>
      </c>
      <c r="C2" s="561" t="s">
        <v>166</v>
      </c>
    </row>
    <row r="3" spans="1:4" ht="22.5" customHeight="1">
      <c r="A3" s="560" t="s">
        <v>767</v>
      </c>
      <c r="B3" s="578">
        <v>60</v>
      </c>
      <c r="C3" s="561" t="s">
        <v>167</v>
      </c>
    </row>
    <row r="4" spans="1:4" ht="22.5" customHeight="1" thickBot="1">
      <c r="A4" s="562" t="s">
        <v>768</v>
      </c>
      <c r="B4" s="582">
        <v>58000</v>
      </c>
      <c r="C4" s="563"/>
    </row>
    <row r="5" spans="1:4" ht="22.5" customHeight="1" thickBot="1">
      <c r="B5" s="579"/>
    </row>
    <row r="6" spans="1:4" s="223" customFormat="1" ht="22.5" customHeight="1" thickBot="1">
      <c r="A6" s="573" t="s">
        <v>168</v>
      </c>
      <c r="B6" s="574" t="s">
        <v>169</v>
      </c>
      <c r="C6" s="575" t="s">
        <v>170</v>
      </c>
    </row>
    <row r="7" spans="1:4" ht="22.5" customHeight="1" thickBot="1">
      <c r="A7" s="571" t="s">
        <v>171</v>
      </c>
      <c r="B7" s="583">
        <v>42000</v>
      </c>
      <c r="C7" s="572" t="str">
        <f>IF(B7&lt;30000,PMT($B$2/12,$B$3,B7),"Too expensive")</f>
        <v>Too expensive</v>
      </c>
      <c r="D7" s="564"/>
    </row>
    <row r="8" spans="1:4" ht="22.5" customHeight="1" thickBot="1">
      <c r="A8" s="567" t="s">
        <v>172</v>
      </c>
      <c r="B8" s="584">
        <v>34000</v>
      </c>
      <c r="C8" s="568" t="str">
        <f>IF(B8&lt;30000,PMT($B$2/12,$B$3,B8),"Too expensive")</f>
        <v>Too expensive</v>
      </c>
      <c r="D8" s="564"/>
    </row>
    <row r="9" spans="1:4" ht="22.5" customHeight="1" thickBot="1">
      <c r="A9" s="569" t="s">
        <v>106</v>
      </c>
      <c r="B9" s="585">
        <v>23000</v>
      </c>
      <c r="C9" s="570">
        <f>IF(B9&lt;30000,PMT($B$2/12,$B$3,B9),"Too expensive")</f>
        <v>-434.03837381225145</v>
      </c>
      <c r="D9" s="565">
        <f>ABS(IF(B9&lt;30000,PMT($B$2/12,$B$3,B9),"Too expensive"))</f>
        <v>434.03837381225145</v>
      </c>
    </row>
    <row r="11" spans="1:4" ht="22.5" customHeight="1">
      <c r="A11" s="68" t="s">
        <v>173</v>
      </c>
      <c r="B11" s="580"/>
    </row>
    <row r="12" spans="1:4" ht="22.5" customHeight="1">
      <c r="A12" s="68" t="s">
        <v>174</v>
      </c>
    </row>
    <row r="13" spans="1:4" ht="22.5" customHeight="1">
      <c r="A13" s="68" t="s">
        <v>175</v>
      </c>
    </row>
    <row r="14" spans="1:4" ht="22.5" customHeight="1">
      <c r="A14" s="68" t="s">
        <v>760</v>
      </c>
    </row>
    <row r="15" spans="1:4" ht="22.5" customHeight="1">
      <c r="A15" s="68" t="s">
        <v>176</v>
      </c>
    </row>
    <row r="17" spans="1:3" s="249" customFormat="1" ht="22.5" customHeight="1">
      <c r="A17" s="132" t="s">
        <v>761</v>
      </c>
      <c r="B17" s="581"/>
      <c r="C17" s="132"/>
    </row>
    <row r="18" spans="1:3" s="249" customFormat="1" ht="27" customHeight="1">
      <c r="A18" s="566" t="s">
        <v>765</v>
      </c>
      <c r="B18" s="224"/>
    </row>
    <row r="19" spans="1:3" s="249" customFormat="1" ht="22.5" customHeight="1">
      <c r="A19" s="251" t="s">
        <v>762</v>
      </c>
      <c r="B19" s="224"/>
      <c r="C19" s="251"/>
    </row>
    <row r="20" spans="1:3" s="246" customFormat="1" ht="41.25" customHeight="1">
      <c r="A20" s="602" t="s">
        <v>763</v>
      </c>
      <c r="B20" s="602"/>
      <c r="C20" s="602"/>
    </row>
    <row r="21" spans="1:3" s="246" customFormat="1" ht="41.25" customHeight="1">
      <c r="A21" s="602" t="s">
        <v>764</v>
      </c>
      <c r="B21" s="602"/>
      <c r="C21" s="602"/>
    </row>
    <row r="22" spans="1:3" s="249" customFormat="1" ht="22.5" customHeight="1">
      <c r="B22" s="224"/>
    </row>
  </sheetData>
  <mergeCells count="2">
    <mergeCell ref="A21:C21"/>
    <mergeCell ref="A20:C20"/>
  </mergeCells>
  <pageMargins left="0.75" right="0.75" top="1" bottom="1"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84EF0-861F-4548-A022-AC9D7B5A0AD1}">
  <dimension ref="A1:Y465"/>
  <sheetViews>
    <sheetView workbookViewId="0"/>
  </sheetViews>
  <sheetFormatPr defaultColWidth="8.7265625" defaultRowHeight="12.5"/>
  <cols>
    <col min="1" max="2" width="8.7265625" style="9"/>
    <col min="3" max="3" width="3" style="9" customWidth="1"/>
    <col min="4" max="4" width="9.1796875" style="10" customWidth="1"/>
    <col min="5" max="5" width="11.7265625" style="16" customWidth="1"/>
    <col min="6" max="6" width="6.81640625" style="9" bestFit="1" customWidth="1"/>
    <col min="7" max="7" width="8" style="10" customWidth="1"/>
    <col min="8" max="8" width="8.26953125" style="10" customWidth="1"/>
    <col min="9" max="9" width="9.54296875" style="9" bestFit="1" customWidth="1"/>
    <col min="10" max="10" width="4.1796875" style="9" customWidth="1"/>
    <col min="11" max="11" width="11.26953125" style="10" customWidth="1"/>
    <col min="12" max="13" width="11.26953125" style="9" customWidth="1"/>
    <col min="14" max="14" width="11.26953125" style="10" customWidth="1"/>
    <col min="15" max="16" width="11.26953125" style="9" customWidth="1"/>
    <col min="17" max="17" width="8.7265625" style="9"/>
    <col min="18" max="18" width="52.26953125" style="9" customWidth="1"/>
    <col min="19" max="19" width="4.1796875" style="9" customWidth="1"/>
    <col min="20" max="20" width="12.26953125" style="10" customWidth="1"/>
    <col min="21" max="22" width="12.26953125" style="9" customWidth="1"/>
    <col min="23" max="23" width="12.26953125" style="10" customWidth="1"/>
    <col min="24" max="24" width="12.26953125" style="9" customWidth="1"/>
    <col min="25" max="25" width="4.1796875" style="9" customWidth="1"/>
    <col min="26" max="16384" width="8.7265625" style="9"/>
  </cols>
  <sheetData>
    <row r="1" spans="1:25" ht="23.25" customHeight="1">
      <c r="D1" s="132" t="s">
        <v>64</v>
      </c>
      <c r="E1" s="132"/>
      <c r="F1" s="132"/>
      <c r="G1" s="132"/>
      <c r="H1" s="132"/>
      <c r="I1" s="132"/>
      <c r="K1"/>
      <c r="L1"/>
      <c r="M1"/>
      <c r="T1"/>
      <c r="U1"/>
      <c r="V1"/>
    </row>
    <row r="2" spans="1:25" customFormat="1" ht="9" customHeight="1" thickBot="1"/>
    <row r="3" spans="1:25" s="19" customFormat="1" ht="18" thickBot="1">
      <c r="D3" s="189" t="s">
        <v>53</v>
      </c>
      <c r="E3" s="190" t="s">
        <v>348</v>
      </c>
      <c r="F3" s="190" t="s">
        <v>50</v>
      </c>
      <c r="G3" s="190" t="s">
        <v>65</v>
      </c>
      <c r="H3" s="190" t="s">
        <v>63</v>
      </c>
      <c r="I3" s="191" t="s">
        <v>367</v>
      </c>
      <c r="K3" s="207" t="s">
        <v>411</v>
      </c>
      <c r="L3" s="207"/>
      <c r="M3" s="207"/>
      <c r="N3" s="207"/>
      <c r="O3" s="207"/>
      <c r="P3" s="275"/>
      <c r="R3" s="260" t="s">
        <v>52</v>
      </c>
      <c r="T3" s="258" t="s">
        <v>388</v>
      </c>
      <c r="U3" s="208"/>
      <c r="V3" s="208"/>
      <c r="W3" s="208"/>
      <c r="X3" s="209"/>
    </row>
    <row r="4" spans="1:25" ht="20.25" customHeight="1" thickBot="1">
      <c r="A4" s="605" t="s">
        <v>421</v>
      </c>
      <c r="B4" s="605"/>
      <c r="C4" s="277"/>
      <c r="D4" s="192" t="s">
        <v>57</v>
      </c>
      <c r="E4" s="193" t="s">
        <v>349</v>
      </c>
      <c r="F4" s="194" t="s">
        <v>62</v>
      </c>
      <c r="G4" s="195" t="s">
        <v>67</v>
      </c>
      <c r="H4" s="196">
        <v>2023</v>
      </c>
      <c r="I4" s="278">
        <v>10816</v>
      </c>
      <c r="K4" s="189" t="s">
        <v>53</v>
      </c>
      <c r="L4" s="190" t="s">
        <v>348</v>
      </c>
      <c r="M4" s="190" t="s">
        <v>50</v>
      </c>
      <c r="N4" s="190" t="s">
        <v>65</v>
      </c>
      <c r="O4" s="190" t="s">
        <v>63</v>
      </c>
      <c r="P4" s="191" t="s">
        <v>367</v>
      </c>
      <c r="R4" s="261" t="s">
        <v>69</v>
      </c>
      <c r="T4" s="608" t="s">
        <v>406</v>
      </c>
      <c r="U4" s="608"/>
      <c r="V4" s="608"/>
      <c r="W4" s="608"/>
      <c r="X4" s="608"/>
    </row>
    <row r="5" spans="1:25" ht="20.25" customHeight="1">
      <c r="A5" s="605"/>
      <c r="B5" s="605"/>
      <c r="C5" s="277"/>
      <c r="D5" s="197" t="s">
        <v>58</v>
      </c>
      <c r="E5" s="198" t="s">
        <v>350</v>
      </c>
      <c r="F5" s="199" t="s">
        <v>62</v>
      </c>
      <c r="G5" s="200" t="s">
        <v>66</v>
      </c>
      <c r="H5" s="201">
        <v>2019</v>
      </c>
      <c r="I5" s="279">
        <v>98347</v>
      </c>
      <c r="K5" t="s">
        <v>61</v>
      </c>
      <c r="L5" t="s">
        <v>67</v>
      </c>
      <c r="M5" t="s">
        <v>368</v>
      </c>
      <c r="N5" s="9"/>
      <c r="R5" s="261" t="s">
        <v>70</v>
      </c>
      <c r="T5" s="609"/>
      <c r="U5" s="609"/>
      <c r="V5" s="609"/>
      <c r="W5" s="609"/>
      <c r="X5" s="609"/>
    </row>
    <row r="6" spans="1:25" ht="20.25" customHeight="1">
      <c r="A6" s="605" t="s">
        <v>422</v>
      </c>
      <c r="B6" s="605"/>
      <c r="C6" s="277"/>
      <c r="D6" s="197" t="s">
        <v>59</v>
      </c>
      <c r="E6" s="198" t="s">
        <v>351</v>
      </c>
      <c r="F6" s="199" t="s">
        <v>62</v>
      </c>
      <c r="G6" s="200" t="s">
        <v>68</v>
      </c>
      <c r="H6" s="201">
        <v>2020</v>
      </c>
      <c r="I6" s="279">
        <v>27999</v>
      </c>
      <c r="K6" t="s">
        <v>62</v>
      </c>
      <c r="L6" t="s">
        <v>66</v>
      </c>
      <c r="M6"/>
      <c r="N6" s="9"/>
      <c r="R6" s="262" t="s">
        <v>401</v>
      </c>
      <c r="T6" s="609"/>
      <c r="U6" s="609"/>
      <c r="V6" s="609"/>
      <c r="W6" s="609"/>
      <c r="X6" s="609"/>
    </row>
    <row r="7" spans="1:25" ht="20.25" customHeight="1">
      <c r="A7" s="605"/>
      <c r="B7" s="605"/>
      <c r="C7" s="277"/>
      <c r="D7" s="197" t="s">
        <v>60</v>
      </c>
      <c r="E7" s="198" t="s">
        <v>352</v>
      </c>
      <c r="F7" s="199" t="s">
        <v>62</v>
      </c>
      <c r="G7" s="200" t="s">
        <v>66</v>
      </c>
      <c r="H7" s="201">
        <v>2022</v>
      </c>
      <c r="I7" s="279">
        <v>19647</v>
      </c>
      <c r="K7" s="79"/>
      <c r="L7" s="79"/>
      <c r="M7" s="79"/>
      <c r="N7" s="9"/>
      <c r="R7" s="262" t="s">
        <v>402</v>
      </c>
      <c r="T7" s="609"/>
      <c r="U7" s="609"/>
      <c r="V7" s="609"/>
      <c r="W7" s="609"/>
      <c r="X7" s="609"/>
      <c r="Y7" s="270"/>
    </row>
    <row r="8" spans="1:25" ht="20.25" customHeight="1">
      <c r="D8" s="197" t="s">
        <v>337</v>
      </c>
      <c r="E8" s="198" t="s">
        <v>353</v>
      </c>
      <c r="F8" s="199" t="s">
        <v>62</v>
      </c>
      <c r="G8" s="200" t="s">
        <v>68</v>
      </c>
      <c r="H8" s="201">
        <v>2023</v>
      </c>
      <c r="I8" s="279">
        <v>18442</v>
      </c>
      <c r="K8" s="79"/>
      <c r="L8" s="79"/>
      <c r="M8" s="79"/>
      <c r="N8" s="9"/>
      <c r="R8" s="262" t="s">
        <v>403</v>
      </c>
      <c r="T8" s="609"/>
      <c r="U8" s="609"/>
      <c r="V8" s="609"/>
      <c r="W8" s="609"/>
      <c r="X8" s="609"/>
      <c r="Y8" s="270"/>
    </row>
    <row r="9" spans="1:25" ht="20.25" customHeight="1">
      <c r="D9" s="197" t="s">
        <v>338</v>
      </c>
      <c r="E9" s="198" t="s">
        <v>354</v>
      </c>
      <c r="F9" s="199" t="s">
        <v>62</v>
      </c>
      <c r="G9" s="200" t="s">
        <v>67</v>
      </c>
      <c r="H9" s="201">
        <v>2022</v>
      </c>
      <c r="I9" s="279">
        <v>4065</v>
      </c>
      <c r="K9" s="79"/>
      <c r="L9" s="79"/>
      <c r="M9" s="79"/>
      <c r="N9" s="9"/>
      <c r="R9" s="261" t="s">
        <v>407</v>
      </c>
      <c r="T9" s="272" t="s">
        <v>395</v>
      </c>
      <c r="U9" s="273"/>
      <c r="V9" s="273"/>
      <c r="W9" s="274"/>
      <c r="X9" s="274"/>
      <c r="Y9" s="270"/>
    </row>
    <row r="10" spans="1:25" ht="20.25" customHeight="1">
      <c r="D10" s="197" t="s">
        <v>339</v>
      </c>
      <c r="E10" s="198" t="s">
        <v>355</v>
      </c>
      <c r="F10" s="199" t="s">
        <v>62</v>
      </c>
      <c r="G10" s="200" t="s">
        <v>67</v>
      </c>
      <c r="H10" s="201">
        <v>2020</v>
      </c>
      <c r="I10" s="279">
        <v>3123</v>
      </c>
      <c r="K10" s="79"/>
      <c r="L10" s="79"/>
      <c r="M10" s="79"/>
      <c r="N10" s="9"/>
      <c r="R10" s="261" t="s">
        <v>408</v>
      </c>
      <c r="T10" s="606" t="s">
        <v>389</v>
      </c>
      <c r="U10" s="606"/>
      <c r="V10" s="606"/>
      <c r="W10" s="606"/>
      <c r="X10" s="606"/>
      <c r="Y10" s="270"/>
    </row>
    <row r="11" spans="1:25" ht="20.25" customHeight="1">
      <c r="D11" s="197" t="s">
        <v>340</v>
      </c>
      <c r="E11" s="198" t="s">
        <v>356</v>
      </c>
      <c r="F11" s="199" t="s">
        <v>62</v>
      </c>
      <c r="G11" s="200" t="s">
        <v>67</v>
      </c>
      <c r="H11" s="201">
        <v>2020</v>
      </c>
      <c r="I11" s="279">
        <v>10312</v>
      </c>
      <c r="K11" s="79"/>
      <c r="L11" s="79"/>
      <c r="M11" s="79"/>
      <c r="N11" s="9"/>
      <c r="R11" s="261" t="s">
        <v>409</v>
      </c>
      <c r="T11" s="606"/>
      <c r="U11" s="606"/>
      <c r="V11" s="606"/>
      <c r="W11" s="606"/>
      <c r="X11" s="606"/>
      <c r="Y11" s="270"/>
    </row>
    <row r="12" spans="1:25" ht="20.25" customHeight="1">
      <c r="D12" s="197" t="s">
        <v>341</v>
      </c>
      <c r="E12" s="198" t="s">
        <v>357</v>
      </c>
      <c r="F12" s="199" t="s">
        <v>62</v>
      </c>
      <c r="G12" s="200" t="s">
        <v>66</v>
      </c>
      <c r="H12" s="201">
        <v>2023</v>
      </c>
      <c r="I12" s="279">
        <v>17501</v>
      </c>
      <c r="K12" s="259"/>
      <c r="L12" s="79"/>
      <c r="M12" s="79"/>
      <c r="N12" s="9"/>
      <c r="R12" s="261" t="s">
        <v>332</v>
      </c>
      <c r="T12" s="606" t="s">
        <v>412</v>
      </c>
      <c r="U12" s="606"/>
      <c r="V12" s="606"/>
      <c r="W12" s="606"/>
      <c r="X12" s="606"/>
      <c r="Y12" s="270"/>
    </row>
    <row r="13" spans="1:25" ht="20.25" customHeight="1">
      <c r="D13" s="197" t="s">
        <v>342</v>
      </c>
      <c r="E13" s="198" t="s">
        <v>358</v>
      </c>
      <c r="F13" s="199" t="s">
        <v>62</v>
      </c>
      <c r="G13" s="200" t="s">
        <v>68</v>
      </c>
      <c r="H13" s="201">
        <v>2022</v>
      </c>
      <c r="I13" s="279">
        <v>24690</v>
      </c>
      <c r="K13" s="259"/>
      <c r="L13" s="79"/>
      <c r="M13" s="79"/>
      <c r="N13" s="9"/>
      <c r="R13" s="261" t="s">
        <v>331</v>
      </c>
      <c r="T13" s="606"/>
      <c r="U13" s="606"/>
      <c r="V13" s="606"/>
      <c r="W13" s="606"/>
      <c r="X13" s="606"/>
      <c r="Y13" s="270"/>
    </row>
    <row r="14" spans="1:25" ht="20.25" customHeight="1">
      <c r="D14" s="197" t="s">
        <v>343</v>
      </c>
      <c r="E14" s="198" t="s">
        <v>359</v>
      </c>
      <c r="F14" s="199" t="s">
        <v>62</v>
      </c>
      <c r="G14" s="200" t="s">
        <v>68</v>
      </c>
      <c r="H14" s="201">
        <v>2020</v>
      </c>
      <c r="I14" s="279">
        <v>39068</v>
      </c>
      <c r="K14" s="259"/>
      <c r="L14" s="79"/>
      <c r="M14" s="79"/>
      <c r="N14" s="9"/>
      <c r="R14" s="263" t="s">
        <v>333</v>
      </c>
      <c r="T14" s="272" t="s">
        <v>396</v>
      </c>
      <c r="U14" s="273"/>
      <c r="V14" s="273"/>
      <c r="W14" s="274"/>
      <c r="X14" s="274"/>
      <c r="Y14" s="270"/>
    </row>
    <row r="15" spans="1:25" ht="20.25" customHeight="1" thickBot="1">
      <c r="D15" s="197" t="s">
        <v>54</v>
      </c>
      <c r="E15" s="198" t="s">
        <v>360</v>
      </c>
      <c r="F15" s="199" t="s">
        <v>61</v>
      </c>
      <c r="G15" s="200" t="s">
        <v>66</v>
      </c>
      <c r="H15" s="201">
        <v>2022</v>
      </c>
      <c r="I15" s="279">
        <v>13399</v>
      </c>
      <c r="K15" s="259"/>
      <c r="L15" s="79"/>
      <c r="M15" s="79"/>
      <c r="N15" s="9"/>
      <c r="R15" s="264" t="s">
        <v>410</v>
      </c>
      <c r="T15" s="606" t="s">
        <v>413</v>
      </c>
      <c r="U15" s="606"/>
      <c r="V15" s="606"/>
      <c r="W15" s="606"/>
      <c r="X15" s="606"/>
      <c r="Y15" s="270"/>
    </row>
    <row r="16" spans="1:25" ht="20.25" customHeight="1" thickBot="1">
      <c r="D16" s="197" t="s">
        <v>55</v>
      </c>
      <c r="E16" s="198" t="s">
        <v>366</v>
      </c>
      <c r="F16" s="199" t="s">
        <v>61</v>
      </c>
      <c r="G16" s="200" t="s">
        <v>67</v>
      </c>
      <c r="H16" s="201">
        <v>2020</v>
      </c>
      <c r="I16" s="279">
        <v>49221</v>
      </c>
      <c r="K16" s="259"/>
      <c r="L16" s="79"/>
      <c r="M16" s="79"/>
      <c r="N16" s="9"/>
      <c r="T16" s="606"/>
      <c r="U16" s="606"/>
      <c r="V16" s="606"/>
      <c r="W16" s="606"/>
      <c r="X16" s="606"/>
      <c r="Y16" s="270"/>
    </row>
    <row r="17" spans="4:25" ht="20.25" customHeight="1" thickBot="1">
      <c r="D17" s="197" t="s">
        <v>56</v>
      </c>
      <c r="E17" s="198" t="s">
        <v>361</v>
      </c>
      <c r="F17" s="199" t="s">
        <v>61</v>
      </c>
      <c r="G17" s="200" t="s">
        <v>67</v>
      </c>
      <c r="H17" s="201">
        <v>2020</v>
      </c>
      <c r="I17" s="279">
        <v>64183</v>
      </c>
      <c r="K17" s="79"/>
      <c r="L17" s="79"/>
      <c r="M17" s="79"/>
      <c r="N17" s="9"/>
      <c r="R17" s="260" t="s">
        <v>334</v>
      </c>
      <c r="T17" s="606" t="s">
        <v>390</v>
      </c>
      <c r="U17" s="606"/>
      <c r="V17" s="606"/>
      <c r="W17" s="606"/>
      <c r="X17" s="606"/>
      <c r="Y17" s="270"/>
    </row>
    <row r="18" spans="4:25" ht="20.25" customHeight="1">
      <c r="D18" s="197" t="s">
        <v>344</v>
      </c>
      <c r="E18" s="198" t="s">
        <v>363</v>
      </c>
      <c r="F18" s="199" t="s">
        <v>61</v>
      </c>
      <c r="G18" s="200" t="s">
        <v>68</v>
      </c>
      <c r="H18" s="201">
        <v>2021</v>
      </c>
      <c r="I18" s="279">
        <v>25631</v>
      </c>
      <c r="K18" s="79"/>
      <c r="L18" s="79"/>
      <c r="M18" s="79"/>
      <c r="N18" s="9"/>
      <c r="R18" s="522" t="s">
        <v>404</v>
      </c>
      <c r="T18" s="606"/>
      <c r="U18" s="606"/>
      <c r="V18" s="606"/>
      <c r="W18" s="606"/>
      <c r="X18" s="606"/>
      <c r="Y18" s="270"/>
    </row>
    <row r="19" spans="4:25" ht="20.25" customHeight="1">
      <c r="D19" s="197" t="s">
        <v>345</v>
      </c>
      <c r="E19" s="198" t="s">
        <v>364</v>
      </c>
      <c r="F19" s="199" t="s">
        <v>61</v>
      </c>
      <c r="G19" s="200" t="s">
        <v>67</v>
      </c>
      <c r="H19" s="201">
        <v>2021</v>
      </c>
      <c r="I19" s="279">
        <v>11253</v>
      </c>
      <c r="K19" s="79"/>
      <c r="L19" s="79"/>
      <c r="M19" s="79"/>
      <c r="N19" s="5"/>
      <c r="R19" s="523" t="s">
        <v>335</v>
      </c>
      <c r="T19" s="606" t="s">
        <v>391</v>
      </c>
      <c r="U19" s="606"/>
      <c r="V19" s="606"/>
      <c r="W19" s="606"/>
      <c r="X19" s="606"/>
      <c r="Y19" s="270"/>
    </row>
    <row r="20" spans="4:25" ht="20.25" customHeight="1">
      <c r="D20" s="197" t="s">
        <v>346</v>
      </c>
      <c r="E20" s="198" t="s">
        <v>362</v>
      </c>
      <c r="F20" s="199" t="s">
        <v>61</v>
      </c>
      <c r="G20" s="200" t="s">
        <v>67</v>
      </c>
      <c r="H20" s="201">
        <v>2021</v>
      </c>
      <c r="I20" s="279">
        <v>31879</v>
      </c>
      <c r="K20" s="79"/>
      <c r="L20" s="79"/>
      <c r="M20" s="79"/>
      <c r="N20" s="11"/>
      <c r="R20" s="525" t="s">
        <v>405</v>
      </c>
      <c r="T20" s="606"/>
      <c r="U20" s="606"/>
      <c r="V20" s="606"/>
      <c r="W20" s="606"/>
      <c r="X20" s="606"/>
      <c r="Y20" s="270"/>
    </row>
    <row r="21" spans="4:25" ht="20.25" customHeight="1" thickBot="1">
      <c r="D21" s="202" t="s">
        <v>347</v>
      </c>
      <c r="E21" s="203" t="s">
        <v>365</v>
      </c>
      <c r="F21" s="204" t="s">
        <v>61</v>
      </c>
      <c r="G21" s="205" t="s">
        <v>67</v>
      </c>
      <c r="H21" s="204">
        <v>2021</v>
      </c>
      <c r="I21" s="206">
        <v>52659</v>
      </c>
      <c r="K21" s="79"/>
      <c r="L21" s="79"/>
      <c r="M21" s="79"/>
      <c r="N21" s="12"/>
      <c r="R21" s="524" t="s">
        <v>336</v>
      </c>
      <c r="T21" s="607" t="s">
        <v>414</v>
      </c>
      <c r="U21" s="607"/>
      <c r="V21" s="607"/>
      <c r="W21" s="607"/>
      <c r="X21" s="607"/>
      <c r="Y21" s="270"/>
    </row>
    <row r="22" spans="4:25" s="5" customFormat="1" ht="18" customHeight="1">
      <c r="E22" s="3"/>
      <c r="K22" s="79"/>
      <c r="L22" s="79"/>
      <c r="M22" s="79"/>
      <c r="N22" s="12"/>
      <c r="R22" s="9"/>
      <c r="T22" s="607"/>
      <c r="U22" s="607"/>
      <c r="V22" s="607"/>
      <c r="W22" s="607"/>
      <c r="X22" s="607"/>
      <c r="Y22" s="80"/>
    </row>
    <row r="23" spans="4:25" s="11" customFormat="1" ht="18" customHeight="1">
      <c r="K23" s="79"/>
      <c r="L23" s="79"/>
      <c r="M23" s="79"/>
      <c r="R23" s="5"/>
      <c r="T23" s="272" t="s">
        <v>397</v>
      </c>
      <c r="U23" s="273"/>
      <c r="V23" s="273"/>
      <c r="W23" s="274"/>
      <c r="X23" s="274"/>
      <c r="Y23" s="249"/>
    </row>
    <row r="24" spans="4:25" s="12" customFormat="1" ht="22.5" customHeight="1">
      <c r="K24" s="79"/>
      <c r="L24" s="79"/>
      <c r="M24" s="79"/>
      <c r="N24" s="11"/>
      <c r="R24" s="11"/>
      <c r="T24" s="268" t="s">
        <v>398</v>
      </c>
      <c r="U24" s="266"/>
      <c r="V24" s="266"/>
      <c r="W24" s="266"/>
      <c r="X24" s="266"/>
      <c r="Y24" s="249"/>
    </row>
    <row r="25" spans="4:25" s="12" customFormat="1" ht="22.5" customHeight="1">
      <c r="K25"/>
      <c r="L25"/>
      <c r="M25"/>
      <c r="N25" s="11"/>
      <c r="T25" s="268" t="s">
        <v>399</v>
      </c>
      <c r="U25" s="266"/>
      <c r="V25" s="266"/>
      <c r="W25" s="266"/>
      <c r="X25" s="266"/>
    </row>
    <row r="26" spans="4:25" s="11" customFormat="1" ht="18" customHeight="1">
      <c r="K26"/>
      <c r="L26"/>
      <c r="M26"/>
      <c r="R26" s="12"/>
      <c r="T26" s="272" t="s">
        <v>400</v>
      </c>
      <c r="U26" s="273"/>
      <c r="V26" s="273"/>
      <c r="W26" s="274"/>
      <c r="X26" s="274"/>
    </row>
    <row r="27" spans="4:25" s="11" customFormat="1" ht="20.25" customHeight="1">
      <c r="K27"/>
      <c r="L27"/>
      <c r="M27"/>
      <c r="T27" s="269" t="s">
        <v>415</v>
      </c>
      <c r="U27" s="79"/>
      <c r="V27" s="79"/>
      <c r="W27" s="249"/>
      <c r="X27" s="249"/>
    </row>
    <row r="28" spans="4:25" s="11" customFormat="1" ht="20.25" customHeight="1">
      <c r="K28"/>
      <c r="L28"/>
      <c r="M28"/>
      <c r="T28" s="603" t="s">
        <v>416</v>
      </c>
      <c r="U28" s="603"/>
      <c r="V28" s="603"/>
      <c r="W28" s="603"/>
      <c r="X28" s="603"/>
    </row>
    <row r="29" spans="4:25" s="11" customFormat="1" ht="20.25" customHeight="1">
      <c r="K29"/>
      <c r="L29"/>
      <c r="M29"/>
      <c r="T29" s="603"/>
      <c r="U29" s="603"/>
      <c r="V29" s="603"/>
      <c r="W29" s="603"/>
      <c r="X29" s="603"/>
    </row>
    <row r="30" spans="4:25" s="11" customFormat="1" ht="20.25" customHeight="1">
      <c r="K30"/>
      <c r="L30"/>
      <c r="M30"/>
      <c r="N30" s="13"/>
      <c r="T30" s="603" t="s">
        <v>417</v>
      </c>
      <c r="U30" s="603"/>
      <c r="V30" s="603"/>
      <c r="W30" s="603"/>
      <c r="X30" s="603"/>
    </row>
    <row r="31" spans="4:25" s="11" customFormat="1" ht="20.25" customHeight="1">
      <c r="K31" s="79"/>
      <c r="L31" s="79"/>
      <c r="M31" s="79"/>
      <c r="N31" s="249"/>
      <c r="T31" s="603"/>
      <c r="U31" s="603"/>
      <c r="V31" s="603"/>
      <c r="W31" s="603"/>
      <c r="X31" s="603"/>
      <c r="Y31" s="249"/>
    </row>
    <row r="32" spans="4:25" s="11" customFormat="1" ht="20.25" customHeight="1">
      <c r="E32" s="17"/>
      <c r="K32" s="79"/>
      <c r="L32" s="79"/>
      <c r="M32" s="79"/>
      <c r="N32" s="249"/>
      <c r="T32" s="604" t="s">
        <v>418</v>
      </c>
      <c r="U32" s="604"/>
      <c r="V32" s="604"/>
      <c r="W32" s="604"/>
      <c r="X32" s="604"/>
      <c r="Y32" s="249"/>
    </row>
    <row r="33" spans="5:25" s="13" customFormat="1" ht="20.25" customHeight="1">
      <c r="E33" s="18"/>
      <c r="K33" s="79"/>
      <c r="L33" s="79"/>
      <c r="M33" s="79"/>
      <c r="N33" s="249"/>
      <c r="R33" s="11"/>
      <c r="T33" s="604"/>
      <c r="U33" s="604"/>
      <c r="V33" s="604"/>
      <c r="W33" s="604"/>
      <c r="X33" s="604"/>
      <c r="Y33" s="249"/>
    </row>
    <row r="34" spans="5:25" s="13" customFormat="1" ht="17.25" customHeight="1">
      <c r="E34" s="18"/>
      <c r="K34" s="79"/>
      <c r="L34" s="79"/>
      <c r="M34" s="79"/>
      <c r="N34" s="249"/>
      <c r="T34" s="272" t="s">
        <v>419</v>
      </c>
      <c r="U34" s="273"/>
      <c r="V34" s="273"/>
      <c r="W34" s="274"/>
      <c r="X34" s="274"/>
      <c r="Y34" s="249"/>
    </row>
    <row r="35" spans="5:25" s="13" customFormat="1" ht="20.25" customHeight="1">
      <c r="E35" s="18"/>
      <c r="K35" s="79"/>
      <c r="L35" s="79"/>
      <c r="M35" s="79"/>
      <c r="N35" s="249"/>
      <c r="T35" s="604" t="s">
        <v>392</v>
      </c>
      <c r="U35" s="604"/>
      <c r="V35" s="604"/>
      <c r="W35" s="604"/>
      <c r="X35" s="604"/>
      <c r="Y35" s="249"/>
    </row>
    <row r="36" spans="5:25" s="13" customFormat="1" ht="20.25" customHeight="1">
      <c r="E36" s="18"/>
      <c r="K36" s="79"/>
      <c r="L36" s="79"/>
      <c r="M36" s="79"/>
      <c r="N36" s="249"/>
      <c r="T36" s="604"/>
      <c r="U36" s="604"/>
      <c r="V36" s="604"/>
      <c r="W36" s="604"/>
      <c r="X36" s="604"/>
      <c r="Y36" s="249"/>
    </row>
    <row r="37" spans="5:25" s="13" customFormat="1" ht="20.25" customHeight="1">
      <c r="E37" s="18"/>
      <c r="K37" s="79"/>
      <c r="L37" s="79"/>
      <c r="M37" s="79"/>
      <c r="N37" s="249"/>
      <c r="T37" s="604" t="s">
        <v>393</v>
      </c>
      <c r="U37" s="604"/>
      <c r="V37" s="604"/>
      <c r="W37" s="604"/>
      <c r="X37" s="604"/>
      <c r="Y37" s="249"/>
    </row>
    <row r="38" spans="5:25" s="13" customFormat="1" ht="20.25" customHeight="1">
      <c r="E38" s="18"/>
      <c r="K38" s="79"/>
      <c r="L38" s="79"/>
      <c r="M38" s="79"/>
      <c r="N38" s="249"/>
      <c r="T38" s="604"/>
      <c r="U38" s="604"/>
      <c r="V38" s="604"/>
      <c r="W38" s="604"/>
      <c r="X38" s="604"/>
      <c r="Y38" s="249"/>
    </row>
    <row r="39" spans="5:25" s="13" customFormat="1" ht="17.25" customHeight="1">
      <c r="E39" s="18"/>
      <c r="K39" s="79"/>
      <c r="L39" s="79"/>
      <c r="M39" s="79"/>
      <c r="N39" s="249"/>
      <c r="T39" s="272" t="s">
        <v>420</v>
      </c>
      <c r="U39" s="273"/>
      <c r="V39" s="273"/>
      <c r="W39" s="274"/>
      <c r="X39" s="274"/>
      <c r="Y39" s="249"/>
    </row>
    <row r="40" spans="5:25" s="13" customFormat="1" ht="20.25" customHeight="1">
      <c r="E40" s="18"/>
      <c r="K40" s="79"/>
      <c r="L40" s="79"/>
      <c r="M40" s="79"/>
      <c r="N40" s="249"/>
      <c r="T40" s="604" t="s">
        <v>394</v>
      </c>
      <c r="U40" s="604"/>
      <c r="V40" s="604"/>
      <c r="W40" s="604"/>
      <c r="X40" s="604"/>
      <c r="Y40" s="249"/>
    </row>
    <row r="41" spans="5:25" s="13" customFormat="1" ht="20.25" customHeight="1">
      <c r="E41" s="18"/>
      <c r="K41" s="79"/>
      <c r="L41" s="79"/>
      <c r="M41" s="79"/>
      <c r="N41" s="249"/>
      <c r="T41" s="604"/>
      <c r="U41" s="604"/>
      <c r="V41" s="604"/>
      <c r="W41" s="604"/>
      <c r="X41" s="604"/>
      <c r="Y41" s="249"/>
    </row>
    <row r="42" spans="5:25" s="13" customFormat="1" ht="17.25" customHeight="1">
      <c r="E42" s="18"/>
      <c r="K42" s="79"/>
      <c r="L42" s="79"/>
      <c r="M42" s="79"/>
      <c r="N42" s="249"/>
      <c r="U42"/>
      <c r="V42"/>
      <c r="Y42" s="249"/>
    </row>
    <row r="43" spans="5:25" s="13" customFormat="1" ht="17.25" customHeight="1">
      <c r="E43" s="18"/>
      <c r="K43" s="79"/>
      <c r="L43" s="79"/>
      <c r="M43" s="79"/>
      <c r="N43" s="249"/>
      <c r="T43" s="79"/>
      <c r="U43"/>
      <c r="V43"/>
      <c r="Y43" s="249"/>
    </row>
    <row r="44" spans="5:25" s="13" customFormat="1" ht="17.25" customHeight="1">
      <c r="E44" s="18"/>
      <c r="K44" s="79"/>
      <c r="L44" s="79"/>
      <c r="M44" s="79"/>
      <c r="N44" s="249"/>
      <c r="T44" s="79"/>
      <c r="U44"/>
      <c r="V44"/>
      <c r="Y44" s="249"/>
    </row>
    <row r="45" spans="5:25" s="13" customFormat="1" ht="17.25" customHeight="1">
      <c r="E45" s="18"/>
      <c r="K45" s="79"/>
      <c r="L45" s="79"/>
      <c r="M45" s="79"/>
      <c r="N45" s="249"/>
      <c r="T45"/>
      <c r="U45"/>
      <c r="V45"/>
      <c r="Y45" s="249"/>
    </row>
    <row r="46" spans="5:25" s="13" customFormat="1" ht="17.25" customHeight="1">
      <c r="E46" s="18"/>
      <c r="K46" s="79"/>
      <c r="L46" s="79"/>
      <c r="M46" s="79"/>
      <c r="N46" s="249"/>
      <c r="T46"/>
      <c r="U46"/>
      <c r="V46"/>
      <c r="Y46" s="249"/>
    </row>
    <row r="47" spans="5:25" s="13" customFormat="1" ht="17.25" customHeight="1">
      <c r="E47" s="18"/>
      <c r="K47" s="79"/>
      <c r="L47" s="79"/>
      <c r="M47" s="79"/>
      <c r="N47" s="249"/>
      <c r="T47"/>
      <c r="U47"/>
      <c r="V47"/>
      <c r="Y47" s="249"/>
    </row>
    <row r="48" spans="5:25" s="13" customFormat="1" ht="17.25" customHeight="1">
      <c r="E48" s="18"/>
      <c r="K48" s="79"/>
      <c r="L48" s="79"/>
      <c r="M48" s="79"/>
      <c r="N48" s="249"/>
      <c r="T48"/>
      <c r="U48"/>
      <c r="V48"/>
      <c r="Y48" s="249"/>
    </row>
    <row r="49" spans="5:22" s="13" customFormat="1" ht="17.25" customHeight="1">
      <c r="E49" s="18"/>
      <c r="K49"/>
      <c r="L49"/>
      <c r="M49"/>
      <c r="T49"/>
      <c r="U49"/>
      <c r="V49"/>
    </row>
    <row r="50" spans="5:22" s="13" customFormat="1" ht="17.25" customHeight="1">
      <c r="E50" s="18"/>
      <c r="K50"/>
      <c r="L50"/>
      <c r="M50"/>
      <c r="T50"/>
      <c r="U50"/>
      <c r="V50"/>
    </row>
    <row r="51" spans="5:22" s="13" customFormat="1" ht="17.25" customHeight="1">
      <c r="E51" s="18"/>
      <c r="K51"/>
      <c r="L51"/>
      <c r="M51"/>
      <c r="T51"/>
      <c r="U51"/>
      <c r="V51"/>
    </row>
    <row r="52" spans="5:22" s="13" customFormat="1" ht="17.25" customHeight="1">
      <c r="E52" s="18"/>
      <c r="K52"/>
      <c r="L52"/>
      <c r="M52"/>
      <c r="T52"/>
      <c r="U52"/>
      <c r="V52"/>
    </row>
    <row r="53" spans="5:22" s="13" customFormat="1" ht="17.25" customHeight="1">
      <c r="E53" s="18"/>
      <c r="K53"/>
      <c r="L53"/>
      <c r="M53"/>
      <c r="T53"/>
      <c r="U53"/>
      <c r="V53"/>
    </row>
    <row r="54" spans="5:22" s="13" customFormat="1" ht="17.25" customHeight="1">
      <c r="E54" s="18"/>
      <c r="K54"/>
      <c r="L54"/>
      <c r="M54"/>
      <c r="T54"/>
      <c r="U54"/>
      <c r="V54"/>
    </row>
    <row r="55" spans="5:22" s="13" customFormat="1" ht="17.25" customHeight="1">
      <c r="E55" s="18"/>
      <c r="K55"/>
      <c r="L55"/>
      <c r="M55"/>
      <c r="T55"/>
      <c r="U55"/>
      <c r="V55"/>
    </row>
    <row r="56" spans="5:22" s="13" customFormat="1" ht="17.25" customHeight="1">
      <c r="E56" s="18"/>
      <c r="K56"/>
      <c r="L56"/>
      <c r="M56"/>
      <c r="T56"/>
      <c r="U56"/>
      <c r="V56"/>
    </row>
    <row r="57" spans="5:22" s="13" customFormat="1" ht="17.25" customHeight="1">
      <c r="E57" s="18"/>
      <c r="K57"/>
      <c r="L57"/>
      <c r="M57"/>
      <c r="T57"/>
      <c r="U57"/>
      <c r="V57"/>
    </row>
    <row r="58" spans="5:22" s="13" customFormat="1" ht="17.25" customHeight="1">
      <c r="E58" s="18"/>
      <c r="K58"/>
      <c r="L58"/>
      <c r="M58"/>
      <c r="T58"/>
      <c r="U58"/>
      <c r="V58"/>
    </row>
    <row r="59" spans="5:22" s="13" customFormat="1" ht="17.25" customHeight="1">
      <c r="E59" s="18"/>
      <c r="K59"/>
      <c r="L59"/>
      <c r="M59"/>
      <c r="T59"/>
      <c r="U59"/>
      <c r="V59"/>
    </row>
    <row r="60" spans="5:22" s="13" customFormat="1" ht="17.25" customHeight="1">
      <c r="E60" s="18"/>
      <c r="K60"/>
      <c r="L60"/>
      <c r="M60"/>
      <c r="T60"/>
      <c r="U60"/>
      <c r="V60"/>
    </row>
    <row r="61" spans="5:22" s="13" customFormat="1" ht="17.25" customHeight="1">
      <c r="E61" s="18"/>
      <c r="K61"/>
      <c r="L61"/>
      <c r="M61"/>
      <c r="T61"/>
      <c r="U61"/>
      <c r="V61"/>
    </row>
    <row r="62" spans="5:22" s="13" customFormat="1" ht="17.25" customHeight="1">
      <c r="E62" s="18"/>
      <c r="K62"/>
      <c r="L62"/>
      <c r="M62"/>
      <c r="T62"/>
      <c r="U62"/>
      <c r="V62"/>
    </row>
    <row r="63" spans="5:22" s="13" customFormat="1" ht="17.25" customHeight="1">
      <c r="E63" s="18"/>
      <c r="K63"/>
      <c r="L63"/>
      <c r="M63"/>
      <c r="T63"/>
      <c r="U63"/>
      <c r="V63"/>
    </row>
    <row r="64" spans="5:22" s="13" customFormat="1" ht="17.25" customHeight="1">
      <c r="E64" s="18"/>
      <c r="K64"/>
      <c r="L64"/>
      <c r="M64"/>
      <c r="T64"/>
      <c r="U64"/>
      <c r="V64"/>
    </row>
    <row r="65" spans="5:22" s="13" customFormat="1" ht="17.25" customHeight="1">
      <c r="E65" s="18"/>
      <c r="K65"/>
      <c r="L65"/>
      <c r="M65"/>
      <c r="T65"/>
      <c r="U65"/>
      <c r="V65"/>
    </row>
    <row r="66" spans="5:22" s="13" customFormat="1" ht="17.25" customHeight="1">
      <c r="E66" s="18"/>
      <c r="K66"/>
      <c r="L66"/>
      <c r="M66"/>
      <c r="T66"/>
      <c r="U66"/>
      <c r="V66"/>
    </row>
    <row r="67" spans="5:22" s="13" customFormat="1" ht="17.25" customHeight="1">
      <c r="E67" s="18"/>
      <c r="K67"/>
      <c r="L67"/>
      <c r="M67"/>
      <c r="T67"/>
      <c r="U67"/>
      <c r="V67"/>
    </row>
    <row r="68" spans="5:22" s="13" customFormat="1" ht="17.25" customHeight="1">
      <c r="E68" s="18"/>
      <c r="K68"/>
      <c r="L68"/>
      <c r="M68"/>
      <c r="T68"/>
      <c r="U68"/>
      <c r="V68"/>
    </row>
    <row r="69" spans="5:22" s="13" customFormat="1" ht="17.25" customHeight="1">
      <c r="E69" s="18"/>
      <c r="K69"/>
      <c r="L69"/>
      <c r="M69"/>
      <c r="T69"/>
      <c r="U69"/>
      <c r="V69"/>
    </row>
    <row r="70" spans="5:22" s="13" customFormat="1" ht="17.25" customHeight="1">
      <c r="E70" s="18"/>
      <c r="K70"/>
      <c r="L70"/>
      <c r="M70"/>
      <c r="T70"/>
      <c r="U70"/>
      <c r="V70"/>
    </row>
    <row r="71" spans="5:22" s="13" customFormat="1" ht="17.25" customHeight="1">
      <c r="E71" s="18"/>
      <c r="K71"/>
      <c r="L71"/>
      <c r="M71"/>
      <c r="T71"/>
      <c r="U71"/>
      <c r="V71"/>
    </row>
    <row r="72" spans="5:22" s="13" customFormat="1" ht="17.25" customHeight="1">
      <c r="E72" s="18"/>
      <c r="K72"/>
      <c r="L72"/>
      <c r="M72"/>
      <c r="T72"/>
      <c r="U72"/>
      <c r="V72"/>
    </row>
    <row r="73" spans="5:22" s="13" customFormat="1" ht="17.25" customHeight="1">
      <c r="E73" s="18"/>
      <c r="K73"/>
      <c r="L73"/>
      <c r="M73"/>
      <c r="T73"/>
      <c r="U73"/>
      <c r="V73"/>
    </row>
    <row r="74" spans="5:22" s="13" customFormat="1" ht="17.25" customHeight="1">
      <c r="E74" s="18"/>
      <c r="K74"/>
      <c r="L74"/>
      <c r="M74"/>
      <c r="T74"/>
      <c r="U74"/>
      <c r="V74"/>
    </row>
    <row r="75" spans="5:22" s="13" customFormat="1" ht="17.25" customHeight="1">
      <c r="E75" s="18"/>
      <c r="K75"/>
      <c r="L75"/>
      <c r="M75"/>
      <c r="T75"/>
      <c r="U75"/>
      <c r="V75"/>
    </row>
    <row r="76" spans="5:22" s="13" customFormat="1" ht="17.25" customHeight="1">
      <c r="E76" s="18"/>
      <c r="K76"/>
      <c r="L76"/>
      <c r="M76"/>
      <c r="T76"/>
      <c r="U76"/>
      <c r="V76"/>
    </row>
    <row r="77" spans="5:22" s="13" customFormat="1" ht="17.25" customHeight="1">
      <c r="E77" s="18"/>
      <c r="K77"/>
      <c r="L77"/>
      <c r="M77"/>
      <c r="T77"/>
      <c r="U77"/>
      <c r="V77"/>
    </row>
    <row r="78" spans="5:22" s="13" customFormat="1" ht="17.25" customHeight="1">
      <c r="E78" s="18"/>
      <c r="K78"/>
      <c r="L78"/>
      <c r="M78"/>
      <c r="T78"/>
      <c r="U78"/>
      <c r="V78"/>
    </row>
    <row r="79" spans="5:22" s="13" customFormat="1" ht="17.25" customHeight="1">
      <c r="E79" s="18"/>
      <c r="K79"/>
      <c r="L79"/>
      <c r="M79"/>
      <c r="T79"/>
      <c r="U79"/>
      <c r="V79"/>
    </row>
    <row r="80" spans="5:22" s="13" customFormat="1" ht="17.25" customHeight="1">
      <c r="E80" s="18"/>
      <c r="K80"/>
      <c r="L80"/>
      <c r="M80"/>
      <c r="T80"/>
      <c r="U80"/>
      <c r="V80"/>
    </row>
    <row r="81" spans="5:22" s="13" customFormat="1" ht="17.25" customHeight="1">
      <c r="E81" s="18"/>
      <c r="K81"/>
      <c r="L81"/>
      <c r="M81"/>
      <c r="T81"/>
      <c r="U81"/>
      <c r="V81"/>
    </row>
    <row r="82" spans="5:22" s="13" customFormat="1" ht="17.25" customHeight="1">
      <c r="E82" s="18"/>
      <c r="K82"/>
      <c r="L82"/>
      <c r="M82"/>
      <c r="T82"/>
      <c r="U82"/>
      <c r="V82"/>
    </row>
    <row r="83" spans="5:22" s="13" customFormat="1" ht="17.25" customHeight="1">
      <c r="E83" s="18"/>
      <c r="K83"/>
      <c r="L83"/>
      <c r="M83"/>
      <c r="T83"/>
      <c r="U83"/>
      <c r="V83"/>
    </row>
    <row r="84" spans="5:22" s="13" customFormat="1" ht="17.25" customHeight="1">
      <c r="E84" s="18"/>
      <c r="K84"/>
      <c r="L84"/>
      <c r="M84"/>
      <c r="T84"/>
      <c r="U84"/>
      <c r="V84"/>
    </row>
    <row r="85" spans="5:22" s="13" customFormat="1" ht="17.25" customHeight="1">
      <c r="E85" s="18"/>
      <c r="K85"/>
      <c r="L85"/>
      <c r="M85"/>
      <c r="T85"/>
      <c r="U85"/>
      <c r="V85"/>
    </row>
    <row r="86" spans="5:22" s="13" customFormat="1" ht="17.25" customHeight="1">
      <c r="E86" s="18"/>
      <c r="K86"/>
      <c r="L86"/>
      <c r="M86"/>
      <c r="T86"/>
      <c r="U86"/>
      <c r="V86"/>
    </row>
    <row r="87" spans="5:22" s="13" customFormat="1" ht="17.25" customHeight="1">
      <c r="E87" s="18"/>
      <c r="K87"/>
      <c r="L87"/>
      <c r="M87"/>
      <c r="T87"/>
      <c r="U87"/>
      <c r="V87"/>
    </row>
    <row r="88" spans="5:22" s="13" customFormat="1" ht="17.25" customHeight="1">
      <c r="E88" s="18"/>
      <c r="K88"/>
      <c r="L88"/>
      <c r="M88"/>
      <c r="T88"/>
      <c r="U88"/>
      <c r="V88"/>
    </row>
    <row r="89" spans="5:22" s="13" customFormat="1" ht="17.25" customHeight="1">
      <c r="E89" s="18"/>
      <c r="K89"/>
      <c r="L89"/>
      <c r="M89"/>
      <c r="T89"/>
      <c r="U89"/>
      <c r="V89"/>
    </row>
    <row r="90" spans="5:22" s="13" customFormat="1" ht="17.25" customHeight="1">
      <c r="E90" s="18"/>
      <c r="K90"/>
      <c r="L90"/>
      <c r="M90"/>
      <c r="T90"/>
      <c r="U90"/>
      <c r="V90"/>
    </row>
    <row r="91" spans="5:22" s="13" customFormat="1" ht="17.25" customHeight="1">
      <c r="E91" s="18"/>
      <c r="K91"/>
      <c r="L91"/>
      <c r="M91"/>
      <c r="T91"/>
      <c r="U91"/>
      <c r="V91"/>
    </row>
    <row r="92" spans="5:22" s="13" customFormat="1" ht="17.25" customHeight="1">
      <c r="E92" s="18"/>
      <c r="K92"/>
      <c r="L92"/>
      <c r="M92"/>
      <c r="T92"/>
      <c r="U92"/>
      <c r="V92"/>
    </row>
    <row r="93" spans="5:22" s="13" customFormat="1" ht="17.5">
      <c r="E93" s="18"/>
      <c r="K93"/>
      <c r="L93"/>
      <c r="M93"/>
      <c r="T93"/>
      <c r="U93"/>
      <c r="V93"/>
    </row>
    <row r="94" spans="5:22" s="13" customFormat="1" ht="17.5">
      <c r="E94" s="18"/>
      <c r="K94"/>
      <c r="L94"/>
      <c r="M94"/>
      <c r="T94"/>
      <c r="U94"/>
      <c r="V94"/>
    </row>
    <row r="95" spans="5:22" s="13" customFormat="1" ht="17.5">
      <c r="E95" s="18"/>
      <c r="K95"/>
      <c r="L95"/>
      <c r="M95"/>
      <c r="T95"/>
      <c r="U95"/>
      <c r="V95"/>
    </row>
    <row r="96" spans="5:22" s="13" customFormat="1" ht="17.5">
      <c r="E96" s="18"/>
      <c r="K96"/>
      <c r="L96"/>
      <c r="M96"/>
      <c r="T96"/>
      <c r="U96"/>
      <c r="V96"/>
    </row>
    <row r="97" spans="5:22" s="13" customFormat="1" ht="17.5">
      <c r="E97" s="18"/>
      <c r="K97"/>
      <c r="L97"/>
      <c r="M97"/>
      <c r="T97"/>
      <c r="U97"/>
      <c r="V97"/>
    </row>
    <row r="98" spans="5:22" s="13" customFormat="1" ht="17.5">
      <c r="E98" s="18"/>
      <c r="K98"/>
      <c r="L98"/>
      <c r="M98"/>
      <c r="T98"/>
      <c r="U98"/>
      <c r="V98"/>
    </row>
    <row r="99" spans="5:22" s="13" customFormat="1" ht="17.5">
      <c r="E99" s="18"/>
      <c r="K99"/>
      <c r="L99"/>
      <c r="M99"/>
      <c r="T99"/>
      <c r="U99"/>
      <c r="V99"/>
    </row>
    <row r="100" spans="5:22" s="13" customFormat="1" ht="17.5">
      <c r="E100" s="18"/>
      <c r="K100"/>
      <c r="L100"/>
      <c r="M100"/>
      <c r="T100"/>
      <c r="U100"/>
      <c r="V100"/>
    </row>
    <row r="101" spans="5:22" s="13" customFormat="1" ht="60" customHeight="1">
      <c r="E101" s="18"/>
      <c r="K101"/>
      <c r="L101"/>
      <c r="M101"/>
      <c r="T101"/>
      <c r="U101"/>
      <c r="V101"/>
    </row>
    <row r="102" spans="5:22" s="13" customFormat="1" ht="17.5">
      <c r="E102" s="18"/>
      <c r="K102"/>
      <c r="L102"/>
      <c r="M102"/>
      <c r="T102"/>
      <c r="U102"/>
      <c r="V102"/>
    </row>
    <row r="103" spans="5:22" s="13" customFormat="1" ht="78" customHeight="1">
      <c r="E103" s="18"/>
      <c r="K103"/>
      <c r="L103"/>
      <c r="M103"/>
      <c r="T103"/>
      <c r="U103"/>
      <c r="V103"/>
    </row>
    <row r="104" spans="5:22" s="13" customFormat="1" ht="17.5">
      <c r="E104" s="18"/>
      <c r="K104"/>
      <c r="L104"/>
      <c r="M104"/>
      <c r="T104"/>
      <c r="U104"/>
      <c r="V104"/>
    </row>
    <row r="105" spans="5:22" s="13" customFormat="1" ht="17.5">
      <c r="E105" s="18"/>
      <c r="K105"/>
      <c r="L105"/>
      <c r="M105"/>
      <c r="T105"/>
      <c r="U105"/>
      <c r="V105"/>
    </row>
    <row r="106" spans="5:22" s="13" customFormat="1" ht="17.5">
      <c r="E106" s="18"/>
      <c r="K106"/>
      <c r="L106"/>
      <c r="M106"/>
      <c r="T106"/>
      <c r="U106"/>
      <c r="V106"/>
    </row>
    <row r="107" spans="5:22" s="13" customFormat="1" ht="36.75" customHeight="1">
      <c r="E107" s="18"/>
      <c r="K107"/>
      <c r="L107"/>
      <c r="M107"/>
      <c r="T107"/>
      <c r="U107"/>
      <c r="V107"/>
    </row>
    <row r="108" spans="5:22" s="13" customFormat="1" ht="17.5">
      <c r="E108" s="18"/>
      <c r="K108"/>
      <c r="L108"/>
      <c r="M108"/>
      <c r="T108"/>
      <c r="U108"/>
      <c r="V108"/>
    </row>
    <row r="109" spans="5:22" s="13" customFormat="1" ht="17.5">
      <c r="E109" s="18"/>
      <c r="K109"/>
      <c r="L109"/>
      <c r="M109"/>
      <c r="T109"/>
      <c r="U109"/>
      <c r="V109"/>
    </row>
    <row r="110" spans="5:22" s="13" customFormat="1" ht="17.5">
      <c r="E110" s="18"/>
      <c r="K110"/>
      <c r="L110"/>
      <c r="M110"/>
      <c r="T110"/>
      <c r="U110"/>
      <c r="V110"/>
    </row>
    <row r="111" spans="5:22" s="13" customFormat="1" ht="17.5">
      <c r="E111" s="18"/>
      <c r="K111"/>
      <c r="L111"/>
      <c r="M111"/>
      <c r="T111"/>
      <c r="U111"/>
      <c r="V111"/>
    </row>
    <row r="112" spans="5:22" s="13" customFormat="1" ht="17.5">
      <c r="E112" s="18"/>
      <c r="K112"/>
      <c r="L112"/>
      <c r="M112"/>
      <c r="T112"/>
      <c r="U112"/>
      <c r="V112"/>
    </row>
    <row r="113" spans="5:22" s="13" customFormat="1" ht="17.5">
      <c r="E113" s="18"/>
      <c r="K113"/>
      <c r="L113"/>
      <c r="M113"/>
      <c r="T113"/>
      <c r="U113"/>
      <c r="V113"/>
    </row>
    <row r="114" spans="5:22" s="13" customFormat="1" ht="17.5">
      <c r="E114" s="18"/>
      <c r="K114"/>
      <c r="L114"/>
      <c r="M114"/>
      <c r="T114"/>
      <c r="U114"/>
      <c r="V114"/>
    </row>
    <row r="115" spans="5:22" s="13" customFormat="1" ht="17.5">
      <c r="E115" s="18"/>
      <c r="K115"/>
      <c r="L115"/>
      <c r="M115"/>
      <c r="T115"/>
      <c r="U115"/>
      <c r="V115"/>
    </row>
    <row r="116" spans="5:22" s="13" customFormat="1" ht="17.5">
      <c r="E116" s="18"/>
      <c r="K116"/>
      <c r="L116"/>
      <c r="M116"/>
      <c r="T116"/>
      <c r="U116"/>
      <c r="V116"/>
    </row>
    <row r="117" spans="5:22" s="13" customFormat="1" ht="17.5">
      <c r="E117" s="18"/>
      <c r="K117"/>
      <c r="L117"/>
      <c r="M117"/>
      <c r="T117"/>
      <c r="U117"/>
      <c r="V117"/>
    </row>
    <row r="118" spans="5:22" s="13" customFormat="1" ht="42.75" customHeight="1">
      <c r="E118" s="18"/>
      <c r="K118"/>
      <c r="L118"/>
      <c r="M118"/>
      <c r="T118"/>
      <c r="U118"/>
      <c r="V118"/>
    </row>
    <row r="119" spans="5:22" s="13" customFormat="1" ht="48" customHeight="1">
      <c r="E119" s="18"/>
      <c r="K119"/>
      <c r="L119"/>
      <c r="M119"/>
      <c r="T119"/>
      <c r="U119"/>
      <c r="V119"/>
    </row>
    <row r="120" spans="5:22" s="13" customFormat="1" ht="17.5">
      <c r="E120" s="18"/>
      <c r="K120"/>
      <c r="L120"/>
      <c r="M120"/>
      <c r="T120"/>
      <c r="U120"/>
      <c r="V120"/>
    </row>
    <row r="121" spans="5:22" s="13" customFormat="1" ht="17.5">
      <c r="E121" s="18"/>
      <c r="K121"/>
      <c r="L121"/>
      <c r="M121"/>
      <c r="T121"/>
      <c r="U121"/>
      <c r="V121"/>
    </row>
    <row r="122" spans="5:22" s="13" customFormat="1" ht="17.5">
      <c r="E122" s="18"/>
      <c r="K122"/>
      <c r="L122"/>
      <c r="M122"/>
      <c r="T122"/>
      <c r="U122"/>
      <c r="V122"/>
    </row>
    <row r="123" spans="5:22" s="13" customFormat="1" ht="17.5">
      <c r="E123" s="18"/>
      <c r="K123"/>
      <c r="L123"/>
      <c r="M123"/>
      <c r="T123"/>
      <c r="U123"/>
      <c r="V123"/>
    </row>
    <row r="124" spans="5:22" s="13" customFormat="1" ht="17.5">
      <c r="E124" s="18"/>
      <c r="K124"/>
      <c r="L124"/>
      <c r="M124"/>
      <c r="T124"/>
      <c r="U124"/>
      <c r="V124"/>
    </row>
    <row r="125" spans="5:22" s="13" customFormat="1" ht="17.5">
      <c r="E125" s="18"/>
      <c r="K125"/>
      <c r="L125"/>
      <c r="M125"/>
      <c r="T125"/>
      <c r="U125"/>
      <c r="V125"/>
    </row>
    <row r="126" spans="5:22" s="13" customFormat="1" ht="17.5">
      <c r="E126" s="18"/>
      <c r="K126"/>
      <c r="L126"/>
      <c r="M126"/>
      <c r="T126"/>
      <c r="U126"/>
      <c r="V126"/>
    </row>
    <row r="127" spans="5:22" s="13" customFormat="1" ht="17.5">
      <c r="E127" s="18"/>
      <c r="K127"/>
      <c r="L127"/>
      <c r="M127"/>
      <c r="T127"/>
      <c r="U127"/>
      <c r="V127"/>
    </row>
    <row r="128" spans="5:22" s="13" customFormat="1" ht="17.5">
      <c r="E128" s="18"/>
      <c r="K128"/>
      <c r="L128"/>
      <c r="M128"/>
      <c r="T128"/>
      <c r="U128"/>
      <c r="V128"/>
    </row>
    <row r="129" spans="5:22" s="13" customFormat="1" ht="17.5">
      <c r="E129" s="18"/>
      <c r="K129"/>
      <c r="L129"/>
      <c r="M129"/>
      <c r="T129"/>
      <c r="U129"/>
      <c r="V129"/>
    </row>
    <row r="130" spans="5:22" s="13" customFormat="1" ht="54" customHeight="1">
      <c r="E130" s="18"/>
      <c r="K130"/>
      <c r="L130"/>
      <c r="M130"/>
      <c r="T130"/>
      <c r="U130"/>
      <c r="V130"/>
    </row>
    <row r="131" spans="5:22" s="13" customFormat="1" ht="17.5">
      <c r="E131" s="18"/>
      <c r="K131"/>
      <c r="L131"/>
      <c r="M131"/>
      <c r="T131"/>
      <c r="U131"/>
      <c r="V131"/>
    </row>
    <row r="132" spans="5:22" s="13" customFormat="1" ht="93.75" customHeight="1">
      <c r="E132" s="18"/>
      <c r="K132"/>
      <c r="L132"/>
      <c r="M132"/>
      <c r="T132"/>
      <c r="U132"/>
      <c r="V132"/>
    </row>
    <row r="133" spans="5:22" s="13" customFormat="1" ht="17.5">
      <c r="E133" s="18"/>
      <c r="K133"/>
      <c r="L133"/>
      <c r="M133"/>
      <c r="T133"/>
      <c r="U133"/>
      <c r="V133"/>
    </row>
    <row r="134" spans="5:22" s="13" customFormat="1" ht="37.5" customHeight="1">
      <c r="E134" s="18"/>
      <c r="K134"/>
      <c r="L134"/>
      <c r="M134"/>
      <c r="T134"/>
      <c r="U134"/>
      <c r="V134"/>
    </row>
    <row r="135" spans="5:22" s="13" customFormat="1" ht="17.5">
      <c r="E135" s="18"/>
      <c r="K135"/>
      <c r="L135"/>
      <c r="M135"/>
      <c r="T135"/>
      <c r="U135"/>
      <c r="V135"/>
    </row>
    <row r="136" spans="5:22" s="13" customFormat="1" ht="30" customHeight="1">
      <c r="E136" s="18"/>
      <c r="K136"/>
      <c r="L136"/>
      <c r="M136"/>
      <c r="T136"/>
      <c r="U136"/>
      <c r="V136"/>
    </row>
    <row r="137" spans="5:22" s="13" customFormat="1" ht="17.5">
      <c r="E137" s="18"/>
      <c r="K137"/>
      <c r="L137"/>
      <c r="M137"/>
      <c r="T137"/>
      <c r="U137"/>
      <c r="V137"/>
    </row>
    <row r="138" spans="5:22" s="13" customFormat="1" ht="17.5">
      <c r="E138" s="18"/>
      <c r="K138"/>
      <c r="L138"/>
      <c r="M138"/>
      <c r="T138"/>
      <c r="U138"/>
      <c r="V138"/>
    </row>
    <row r="139" spans="5:22" s="13" customFormat="1" ht="17.5">
      <c r="E139" s="18"/>
      <c r="K139"/>
      <c r="L139"/>
      <c r="M139"/>
      <c r="T139"/>
      <c r="U139"/>
      <c r="V139"/>
    </row>
    <row r="140" spans="5:22" s="13" customFormat="1" ht="17.5">
      <c r="E140" s="18"/>
      <c r="K140"/>
      <c r="L140"/>
      <c r="M140"/>
      <c r="T140"/>
      <c r="U140"/>
      <c r="V140"/>
    </row>
    <row r="141" spans="5:22" s="13" customFormat="1" ht="17.5">
      <c r="E141" s="18"/>
      <c r="K141"/>
      <c r="L141"/>
      <c r="M141"/>
      <c r="T141"/>
      <c r="U141"/>
      <c r="V141"/>
    </row>
    <row r="142" spans="5:22" s="13" customFormat="1" ht="17.5">
      <c r="E142" s="18"/>
      <c r="K142"/>
      <c r="L142"/>
      <c r="M142"/>
      <c r="T142"/>
      <c r="U142"/>
      <c r="V142"/>
    </row>
    <row r="143" spans="5:22" s="13" customFormat="1" ht="17.5">
      <c r="E143" s="18"/>
      <c r="K143"/>
      <c r="L143"/>
      <c r="M143"/>
      <c r="T143"/>
      <c r="U143"/>
      <c r="V143"/>
    </row>
    <row r="144" spans="5:22" s="13" customFormat="1" ht="17.5">
      <c r="E144" s="18"/>
      <c r="K144"/>
      <c r="L144"/>
      <c r="M144"/>
      <c r="T144"/>
      <c r="U144"/>
      <c r="V144"/>
    </row>
    <row r="145" spans="5:22" s="13" customFormat="1" ht="17.5">
      <c r="E145" s="18"/>
      <c r="K145"/>
      <c r="L145"/>
      <c r="M145"/>
      <c r="T145"/>
      <c r="U145"/>
      <c r="V145"/>
    </row>
    <row r="146" spans="5:22" s="13" customFormat="1" ht="17.5">
      <c r="E146" s="18"/>
      <c r="K146"/>
      <c r="L146"/>
      <c r="M146"/>
      <c r="T146"/>
      <c r="U146"/>
      <c r="V146"/>
    </row>
    <row r="147" spans="5:22" s="13" customFormat="1" ht="17.5">
      <c r="E147" s="18"/>
      <c r="K147"/>
      <c r="L147"/>
      <c r="M147"/>
      <c r="T147"/>
      <c r="U147"/>
      <c r="V147"/>
    </row>
    <row r="148" spans="5:22" s="13" customFormat="1" ht="17.5">
      <c r="E148" s="18"/>
      <c r="K148"/>
      <c r="L148"/>
      <c r="M148"/>
      <c r="T148"/>
      <c r="U148"/>
      <c r="V148"/>
    </row>
    <row r="149" spans="5:22" s="13" customFormat="1" ht="44.25" customHeight="1">
      <c r="E149" s="18"/>
      <c r="K149"/>
      <c r="L149"/>
      <c r="M149"/>
      <c r="T149"/>
      <c r="U149"/>
      <c r="V149"/>
    </row>
    <row r="150" spans="5:22" s="13" customFormat="1" ht="17.5">
      <c r="E150" s="18"/>
      <c r="K150"/>
      <c r="L150"/>
      <c r="M150"/>
      <c r="T150"/>
      <c r="U150"/>
      <c r="V150"/>
    </row>
    <row r="151" spans="5:22" s="13" customFormat="1" ht="44.25" customHeight="1">
      <c r="E151" s="18"/>
      <c r="K151"/>
      <c r="L151"/>
      <c r="M151"/>
      <c r="T151"/>
      <c r="U151"/>
      <c r="V151"/>
    </row>
    <row r="152" spans="5:22" s="13" customFormat="1" ht="17.5">
      <c r="E152" s="18"/>
      <c r="K152"/>
      <c r="L152"/>
      <c r="M152"/>
      <c r="T152"/>
      <c r="U152"/>
      <c r="V152"/>
    </row>
    <row r="153" spans="5:22" s="13" customFormat="1" ht="17.5">
      <c r="E153" s="18"/>
      <c r="K153"/>
      <c r="L153"/>
      <c r="M153"/>
      <c r="T153"/>
      <c r="U153"/>
      <c r="V153"/>
    </row>
    <row r="154" spans="5:22" s="13" customFormat="1" ht="17.5">
      <c r="E154" s="18"/>
      <c r="K154"/>
      <c r="L154"/>
      <c r="M154"/>
      <c r="T154"/>
      <c r="U154"/>
      <c r="V154"/>
    </row>
    <row r="155" spans="5:22" s="13" customFormat="1" ht="17.5">
      <c r="E155" s="18"/>
      <c r="K155"/>
      <c r="L155"/>
      <c r="M155"/>
      <c r="T155"/>
      <c r="U155"/>
      <c r="V155"/>
    </row>
    <row r="156" spans="5:22" s="13" customFormat="1" ht="17.5">
      <c r="E156" s="18"/>
      <c r="K156"/>
      <c r="L156"/>
      <c r="M156"/>
      <c r="T156"/>
      <c r="U156"/>
      <c r="V156"/>
    </row>
    <row r="157" spans="5:22" s="13" customFormat="1" ht="17.5">
      <c r="E157" s="18"/>
      <c r="K157"/>
      <c r="L157"/>
      <c r="M157"/>
      <c r="T157"/>
      <c r="U157"/>
      <c r="V157"/>
    </row>
    <row r="158" spans="5:22" s="13" customFormat="1" ht="17.5">
      <c r="E158" s="18"/>
      <c r="K158"/>
      <c r="L158"/>
      <c r="M158"/>
      <c r="T158"/>
      <c r="U158"/>
      <c r="V158"/>
    </row>
    <row r="159" spans="5:22" s="13" customFormat="1" ht="17.5">
      <c r="E159" s="18"/>
      <c r="K159"/>
      <c r="L159"/>
      <c r="M159"/>
      <c r="T159"/>
      <c r="U159"/>
      <c r="V159"/>
    </row>
    <row r="160" spans="5:22" s="13" customFormat="1" ht="17.5">
      <c r="E160" s="18"/>
      <c r="K160"/>
      <c r="L160"/>
      <c r="M160"/>
      <c r="T160"/>
      <c r="U160"/>
      <c r="V160"/>
    </row>
    <row r="161" spans="5:22" s="13" customFormat="1" ht="17.5">
      <c r="E161" s="18"/>
      <c r="K161"/>
      <c r="L161"/>
      <c r="M161"/>
      <c r="T161"/>
      <c r="U161"/>
      <c r="V161"/>
    </row>
    <row r="162" spans="5:22" s="13" customFormat="1" ht="17.5">
      <c r="E162" s="18"/>
      <c r="K162"/>
      <c r="L162"/>
      <c r="M162"/>
      <c r="T162"/>
      <c r="U162"/>
      <c r="V162"/>
    </row>
    <row r="163" spans="5:22" s="13" customFormat="1" ht="17.5">
      <c r="E163" s="18"/>
      <c r="K163"/>
      <c r="L163"/>
      <c r="M163"/>
      <c r="T163"/>
      <c r="U163"/>
      <c r="V163"/>
    </row>
    <row r="164" spans="5:22" s="13" customFormat="1" ht="17.5">
      <c r="E164" s="18"/>
      <c r="K164"/>
      <c r="L164"/>
      <c r="M164"/>
      <c r="T164"/>
      <c r="U164"/>
      <c r="V164"/>
    </row>
    <row r="165" spans="5:22" s="13" customFormat="1" ht="17.5">
      <c r="E165" s="18"/>
      <c r="K165"/>
      <c r="L165"/>
      <c r="M165"/>
      <c r="T165"/>
      <c r="U165"/>
      <c r="V165"/>
    </row>
    <row r="166" spans="5:22" s="13" customFormat="1" ht="17.5">
      <c r="E166" s="18"/>
      <c r="K166"/>
      <c r="L166"/>
      <c r="M166"/>
      <c r="T166"/>
      <c r="U166"/>
      <c r="V166"/>
    </row>
    <row r="167" spans="5:22" s="13" customFormat="1" ht="70.5" customHeight="1">
      <c r="E167" s="18"/>
      <c r="K167"/>
      <c r="L167"/>
      <c r="M167"/>
      <c r="T167"/>
      <c r="U167"/>
      <c r="V167"/>
    </row>
    <row r="168" spans="5:22" s="13" customFormat="1" ht="17.5">
      <c r="E168" s="18"/>
      <c r="K168"/>
      <c r="L168"/>
      <c r="M168"/>
      <c r="T168"/>
      <c r="U168"/>
      <c r="V168"/>
    </row>
    <row r="169" spans="5:22" s="13" customFormat="1" ht="110.25" customHeight="1">
      <c r="E169" s="18"/>
      <c r="K169"/>
      <c r="L169"/>
      <c r="M169"/>
      <c r="T169"/>
      <c r="U169"/>
      <c r="V169"/>
    </row>
    <row r="170" spans="5:22" s="13" customFormat="1" ht="17.5">
      <c r="E170" s="18"/>
      <c r="K170"/>
      <c r="L170"/>
      <c r="M170"/>
      <c r="T170"/>
      <c r="U170"/>
      <c r="V170"/>
    </row>
    <row r="171" spans="5:22" s="13" customFormat="1" ht="42" customHeight="1">
      <c r="E171" s="18"/>
      <c r="K171"/>
      <c r="L171"/>
      <c r="M171"/>
      <c r="T171"/>
      <c r="U171"/>
      <c r="V171"/>
    </row>
    <row r="172" spans="5:22" s="13" customFormat="1" ht="17.5">
      <c r="E172" s="18"/>
      <c r="K172"/>
      <c r="L172"/>
      <c r="M172"/>
      <c r="T172"/>
      <c r="U172"/>
      <c r="V172"/>
    </row>
    <row r="173" spans="5:22" s="13" customFormat="1" ht="42.75" customHeight="1">
      <c r="E173" s="18"/>
      <c r="K173"/>
      <c r="L173"/>
      <c r="M173"/>
      <c r="T173"/>
      <c r="U173"/>
      <c r="V173"/>
    </row>
    <row r="174" spans="5:22" s="13" customFormat="1" ht="17.5">
      <c r="E174" s="18"/>
      <c r="K174"/>
      <c r="L174"/>
      <c r="M174"/>
      <c r="T174"/>
      <c r="U174"/>
      <c r="V174"/>
    </row>
    <row r="175" spans="5:22" s="13" customFormat="1" ht="17.5">
      <c r="E175" s="18"/>
      <c r="K175"/>
      <c r="L175"/>
      <c r="M175"/>
      <c r="T175"/>
      <c r="U175"/>
      <c r="V175"/>
    </row>
    <row r="176" spans="5:22" s="13" customFormat="1" ht="17.5">
      <c r="E176" s="18"/>
      <c r="K176"/>
      <c r="L176"/>
      <c r="M176"/>
      <c r="T176"/>
      <c r="U176"/>
      <c r="V176"/>
    </row>
    <row r="177" spans="5:22" s="13" customFormat="1" ht="17.5">
      <c r="E177" s="18"/>
      <c r="K177"/>
      <c r="L177"/>
      <c r="M177"/>
      <c r="T177"/>
      <c r="U177"/>
      <c r="V177"/>
    </row>
    <row r="178" spans="5:22" s="13" customFormat="1" ht="17.5">
      <c r="E178" s="18"/>
      <c r="K178"/>
      <c r="L178"/>
      <c r="M178"/>
      <c r="T178"/>
      <c r="U178"/>
      <c r="V178"/>
    </row>
    <row r="179" spans="5:22" s="13" customFormat="1" ht="17.5">
      <c r="E179" s="18"/>
      <c r="K179"/>
      <c r="L179"/>
      <c r="M179"/>
      <c r="T179"/>
      <c r="U179"/>
      <c r="V179"/>
    </row>
    <row r="180" spans="5:22" s="13" customFormat="1" ht="17.5">
      <c r="E180" s="18"/>
      <c r="K180"/>
      <c r="L180"/>
      <c r="M180"/>
      <c r="T180"/>
      <c r="U180"/>
      <c r="V180"/>
    </row>
    <row r="181" spans="5:22" s="13" customFormat="1" ht="17.5">
      <c r="E181" s="18"/>
      <c r="K181"/>
      <c r="L181"/>
      <c r="M181"/>
      <c r="T181"/>
      <c r="U181"/>
      <c r="V181"/>
    </row>
    <row r="182" spans="5:22" s="13" customFormat="1" ht="17.5">
      <c r="E182" s="18"/>
      <c r="K182"/>
      <c r="L182"/>
      <c r="M182"/>
      <c r="T182"/>
      <c r="U182"/>
      <c r="V182"/>
    </row>
    <row r="183" spans="5:22" s="13" customFormat="1" ht="17.5">
      <c r="E183" s="18"/>
      <c r="K183"/>
      <c r="L183"/>
      <c r="M183"/>
      <c r="T183"/>
      <c r="U183"/>
      <c r="V183"/>
    </row>
    <row r="184" spans="5:22" s="13" customFormat="1" ht="17.5">
      <c r="E184" s="18"/>
      <c r="K184"/>
      <c r="L184"/>
      <c r="M184"/>
      <c r="T184"/>
      <c r="U184"/>
      <c r="V184"/>
    </row>
    <row r="185" spans="5:22" s="13" customFormat="1" ht="56.25" customHeight="1">
      <c r="E185" s="18"/>
      <c r="K185"/>
      <c r="L185"/>
      <c r="M185"/>
      <c r="T185"/>
      <c r="U185"/>
      <c r="V185"/>
    </row>
    <row r="186" spans="5:22" s="13" customFormat="1" ht="17.5">
      <c r="E186" s="18"/>
      <c r="K186"/>
      <c r="L186"/>
      <c r="M186"/>
      <c r="T186"/>
      <c r="U186"/>
      <c r="V186"/>
    </row>
    <row r="187" spans="5:22" s="13" customFormat="1" ht="49.5" customHeight="1">
      <c r="E187" s="18"/>
      <c r="K187"/>
      <c r="L187"/>
      <c r="M187"/>
      <c r="T187"/>
      <c r="U187"/>
      <c r="V187"/>
    </row>
    <row r="188" spans="5:22" s="13" customFormat="1" ht="17.5">
      <c r="E188" s="18"/>
      <c r="K188"/>
      <c r="L188"/>
      <c r="M188"/>
      <c r="T188"/>
      <c r="U188"/>
      <c r="V188"/>
    </row>
    <row r="189" spans="5:22" s="13" customFormat="1" ht="17.5">
      <c r="E189" s="18"/>
      <c r="K189"/>
      <c r="L189"/>
      <c r="M189"/>
      <c r="T189"/>
      <c r="U189"/>
      <c r="V189"/>
    </row>
    <row r="190" spans="5:22" s="13" customFormat="1" ht="17.5">
      <c r="E190" s="18"/>
      <c r="K190"/>
      <c r="L190"/>
      <c r="M190"/>
      <c r="T190"/>
      <c r="U190"/>
      <c r="V190"/>
    </row>
    <row r="191" spans="5:22" s="13" customFormat="1" ht="17.5">
      <c r="E191" s="18"/>
      <c r="K191"/>
      <c r="L191"/>
      <c r="M191"/>
      <c r="T191"/>
      <c r="U191"/>
      <c r="V191"/>
    </row>
    <row r="192" spans="5:22" s="13" customFormat="1" ht="17.5">
      <c r="E192" s="18"/>
      <c r="K192"/>
      <c r="L192"/>
      <c r="M192"/>
      <c r="T192"/>
      <c r="U192"/>
      <c r="V192"/>
    </row>
    <row r="193" spans="5:22" s="13" customFormat="1" ht="17.5">
      <c r="E193" s="18"/>
      <c r="K193"/>
      <c r="L193"/>
      <c r="M193"/>
      <c r="T193"/>
      <c r="U193"/>
      <c r="V193"/>
    </row>
    <row r="194" spans="5:22" s="13" customFormat="1" ht="17.5">
      <c r="E194" s="18"/>
      <c r="K194"/>
      <c r="L194"/>
      <c r="M194"/>
      <c r="T194"/>
      <c r="U194"/>
      <c r="V194"/>
    </row>
    <row r="195" spans="5:22" s="13" customFormat="1" ht="17.5">
      <c r="E195" s="18"/>
      <c r="K195"/>
      <c r="L195"/>
      <c r="M195"/>
      <c r="T195"/>
      <c r="U195"/>
      <c r="V195"/>
    </row>
    <row r="196" spans="5:22" s="13" customFormat="1" ht="17.5">
      <c r="E196" s="18"/>
      <c r="K196"/>
      <c r="L196"/>
      <c r="M196"/>
      <c r="T196"/>
      <c r="U196"/>
      <c r="V196"/>
    </row>
    <row r="197" spans="5:22" s="13" customFormat="1" ht="17.5">
      <c r="E197" s="18"/>
      <c r="K197"/>
      <c r="L197"/>
      <c r="M197"/>
      <c r="T197"/>
      <c r="U197"/>
      <c r="V197"/>
    </row>
    <row r="198" spans="5:22" s="13" customFormat="1" ht="17.5">
      <c r="E198" s="18"/>
      <c r="K198"/>
      <c r="L198"/>
      <c r="M198"/>
      <c r="T198"/>
      <c r="U198"/>
      <c r="V198"/>
    </row>
    <row r="199" spans="5:22" s="13" customFormat="1" ht="17.5">
      <c r="E199" s="18"/>
      <c r="K199"/>
      <c r="L199"/>
      <c r="M199"/>
      <c r="T199"/>
      <c r="U199"/>
      <c r="V199"/>
    </row>
    <row r="200" spans="5:22" s="13" customFormat="1" ht="17.5">
      <c r="E200" s="18"/>
      <c r="K200"/>
      <c r="L200"/>
      <c r="M200"/>
      <c r="T200"/>
      <c r="U200"/>
      <c r="V200"/>
    </row>
    <row r="201" spans="5:22" s="13" customFormat="1" ht="17.5">
      <c r="E201" s="18"/>
      <c r="K201"/>
      <c r="L201"/>
      <c r="M201"/>
      <c r="T201"/>
      <c r="U201"/>
      <c r="V201"/>
    </row>
    <row r="202" spans="5:22" s="13" customFormat="1" ht="17.5">
      <c r="E202" s="18"/>
      <c r="K202"/>
      <c r="L202"/>
      <c r="M202"/>
      <c r="T202"/>
      <c r="U202"/>
      <c r="V202"/>
    </row>
    <row r="203" spans="5:22" s="13" customFormat="1" ht="17.5">
      <c r="E203" s="18"/>
      <c r="K203"/>
      <c r="L203"/>
      <c r="M203"/>
      <c r="T203"/>
      <c r="U203"/>
      <c r="V203"/>
    </row>
    <row r="204" spans="5:22" s="13" customFormat="1" ht="17.5">
      <c r="E204" s="18"/>
      <c r="K204"/>
      <c r="L204"/>
      <c r="M204"/>
      <c r="T204"/>
      <c r="U204"/>
      <c r="V204"/>
    </row>
    <row r="205" spans="5:22" s="13" customFormat="1" ht="63" customHeight="1">
      <c r="E205" s="18"/>
      <c r="K205"/>
      <c r="L205"/>
      <c r="M205"/>
      <c r="T205"/>
      <c r="U205"/>
      <c r="V205"/>
    </row>
    <row r="206" spans="5:22" s="13" customFormat="1" ht="17.5">
      <c r="E206" s="18"/>
      <c r="K206"/>
      <c r="L206"/>
      <c r="M206"/>
      <c r="T206"/>
      <c r="U206"/>
      <c r="V206"/>
    </row>
    <row r="207" spans="5:22" s="13" customFormat="1" ht="89.25" customHeight="1">
      <c r="E207" s="18"/>
      <c r="K207"/>
      <c r="L207"/>
      <c r="M207"/>
      <c r="T207"/>
      <c r="U207"/>
      <c r="V207"/>
    </row>
    <row r="208" spans="5:22" s="13" customFormat="1" ht="17.5">
      <c r="E208" s="18"/>
      <c r="K208"/>
      <c r="L208"/>
      <c r="M208"/>
      <c r="T208"/>
      <c r="U208"/>
      <c r="V208"/>
    </row>
    <row r="209" spans="5:22" s="13" customFormat="1" ht="74.25" customHeight="1">
      <c r="E209" s="18"/>
      <c r="K209"/>
      <c r="L209"/>
      <c r="M209"/>
      <c r="T209"/>
      <c r="U209"/>
      <c r="V209"/>
    </row>
    <row r="210" spans="5:22" s="13" customFormat="1" ht="17.5">
      <c r="E210" s="18"/>
      <c r="K210"/>
      <c r="L210"/>
      <c r="M210"/>
      <c r="T210"/>
      <c r="U210"/>
      <c r="V210"/>
    </row>
    <row r="211" spans="5:22" s="13" customFormat="1" ht="17.5">
      <c r="E211" s="18"/>
      <c r="K211"/>
      <c r="L211"/>
      <c r="M211"/>
      <c r="T211"/>
      <c r="U211"/>
      <c r="V211"/>
    </row>
    <row r="212" spans="5:22" s="13" customFormat="1" ht="17.5">
      <c r="E212" s="18"/>
      <c r="K212"/>
      <c r="L212"/>
      <c r="M212"/>
      <c r="T212"/>
      <c r="U212"/>
      <c r="V212"/>
    </row>
    <row r="213" spans="5:22" s="13" customFormat="1" ht="17.5">
      <c r="E213" s="18"/>
      <c r="K213"/>
      <c r="L213"/>
      <c r="M213"/>
      <c r="T213"/>
      <c r="U213"/>
      <c r="V213"/>
    </row>
    <row r="214" spans="5:22" s="13" customFormat="1" ht="17.5">
      <c r="E214" s="18"/>
      <c r="K214"/>
      <c r="L214"/>
      <c r="M214"/>
      <c r="T214"/>
      <c r="U214"/>
      <c r="V214"/>
    </row>
    <row r="215" spans="5:22" s="13" customFormat="1" ht="17.5">
      <c r="E215" s="18"/>
      <c r="K215"/>
      <c r="L215"/>
      <c r="M215"/>
      <c r="T215"/>
      <c r="U215"/>
      <c r="V215"/>
    </row>
    <row r="216" spans="5:22" s="13" customFormat="1" ht="17.5">
      <c r="E216" s="18"/>
      <c r="K216"/>
      <c r="L216"/>
      <c r="M216"/>
      <c r="T216"/>
      <c r="U216"/>
      <c r="V216"/>
    </row>
    <row r="217" spans="5:22" s="13" customFormat="1" ht="17.5">
      <c r="E217" s="18"/>
      <c r="K217"/>
      <c r="L217"/>
      <c r="M217"/>
      <c r="T217"/>
      <c r="U217"/>
      <c r="V217"/>
    </row>
    <row r="218" spans="5:22" s="13" customFormat="1" ht="17.5">
      <c r="E218" s="18"/>
      <c r="K218"/>
      <c r="L218"/>
      <c r="M218"/>
      <c r="T218"/>
      <c r="U218"/>
      <c r="V218"/>
    </row>
    <row r="219" spans="5:22" s="13" customFormat="1" ht="17.5">
      <c r="E219" s="18"/>
      <c r="K219"/>
      <c r="L219"/>
      <c r="M219"/>
      <c r="T219"/>
      <c r="U219"/>
      <c r="V219"/>
    </row>
    <row r="220" spans="5:22" s="13" customFormat="1" ht="17.5">
      <c r="E220" s="18"/>
      <c r="K220"/>
      <c r="L220"/>
      <c r="M220"/>
      <c r="T220"/>
      <c r="U220"/>
      <c r="V220"/>
    </row>
    <row r="221" spans="5:22" s="13" customFormat="1" ht="17.5">
      <c r="E221" s="18"/>
      <c r="K221"/>
      <c r="L221"/>
      <c r="M221"/>
      <c r="T221"/>
      <c r="U221"/>
      <c r="V221"/>
    </row>
    <row r="222" spans="5:22" s="13" customFormat="1" ht="17.5">
      <c r="E222" s="18"/>
      <c r="K222"/>
      <c r="L222"/>
      <c r="M222"/>
      <c r="T222"/>
      <c r="U222"/>
      <c r="V222"/>
    </row>
    <row r="223" spans="5:22" s="13" customFormat="1" ht="32.25" customHeight="1">
      <c r="E223" s="18"/>
      <c r="K223"/>
      <c r="L223"/>
      <c r="M223"/>
      <c r="T223"/>
      <c r="U223"/>
      <c r="V223"/>
    </row>
    <row r="224" spans="5:22" s="13" customFormat="1" ht="32.25" customHeight="1">
      <c r="E224" s="18"/>
      <c r="K224"/>
      <c r="L224"/>
      <c r="M224"/>
      <c r="T224"/>
      <c r="U224"/>
      <c r="V224"/>
    </row>
    <row r="225" spans="5:22" s="13" customFormat="1" ht="17.5">
      <c r="E225" s="18"/>
      <c r="K225"/>
      <c r="L225"/>
      <c r="M225"/>
      <c r="T225"/>
      <c r="U225"/>
      <c r="V225"/>
    </row>
    <row r="226" spans="5:22" s="13" customFormat="1" ht="17.5">
      <c r="E226" s="18"/>
      <c r="K226"/>
      <c r="L226"/>
      <c r="M226"/>
      <c r="T226"/>
      <c r="U226"/>
      <c r="V226"/>
    </row>
    <row r="227" spans="5:22" s="13" customFormat="1" ht="17.5">
      <c r="E227" s="18"/>
      <c r="K227"/>
      <c r="L227"/>
      <c r="M227"/>
      <c r="T227"/>
      <c r="U227"/>
      <c r="V227"/>
    </row>
    <row r="228" spans="5:22" s="13" customFormat="1" ht="17.5">
      <c r="E228" s="18"/>
      <c r="K228"/>
      <c r="L228"/>
      <c r="M228"/>
      <c r="T228"/>
      <c r="U228"/>
      <c r="V228"/>
    </row>
    <row r="229" spans="5:22" s="13" customFormat="1" ht="17.5">
      <c r="E229" s="18"/>
      <c r="K229"/>
      <c r="L229"/>
      <c r="M229"/>
      <c r="T229"/>
      <c r="U229"/>
      <c r="V229"/>
    </row>
    <row r="230" spans="5:22" s="13" customFormat="1" ht="17.5">
      <c r="E230" s="18"/>
      <c r="K230"/>
      <c r="L230"/>
      <c r="M230"/>
      <c r="T230"/>
      <c r="U230"/>
      <c r="V230"/>
    </row>
    <row r="231" spans="5:22" s="13" customFormat="1" ht="17.5">
      <c r="E231" s="18"/>
      <c r="K231"/>
      <c r="L231"/>
      <c r="M231"/>
      <c r="T231"/>
      <c r="U231"/>
      <c r="V231"/>
    </row>
    <row r="232" spans="5:22" s="13" customFormat="1" ht="17.5">
      <c r="E232" s="18"/>
      <c r="K232"/>
      <c r="L232"/>
      <c r="M232"/>
      <c r="T232"/>
      <c r="U232"/>
      <c r="V232"/>
    </row>
    <row r="233" spans="5:22" s="13" customFormat="1" ht="17.5">
      <c r="E233" s="18"/>
      <c r="K233"/>
      <c r="L233"/>
      <c r="M233"/>
      <c r="T233"/>
      <c r="U233"/>
      <c r="V233"/>
    </row>
    <row r="234" spans="5:22" s="13" customFormat="1" ht="17.5">
      <c r="E234" s="18"/>
      <c r="K234"/>
      <c r="L234"/>
      <c r="M234"/>
      <c r="T234"/>
      <c r="U234"/>
      <c r="V234"/>
    </row>
    <row r="235" spans="5:22" s="13" customFormat="1" ht="17.5">
      <c r="E235" s="18"/>
      <c r="K235"/>
      <c r="L235"/>
      <c r="M235"/>
      <c r="T235"/>
      <c r="U235"/>
      <c r="V235"/>
    </row>
    <row r="236" spans="5:22" s="13" customFormat="1" ht="43.5" customHeight="1">
      <c r="E236" s="18"/>
      <c r="K236"/>
      <c r="L236"/>
      <c r="M236"/>
      <c r="T236"/>
      <c r="U236"/>
      <c r="V236"/>
    </row>
    <row r="237" spans="5:22" s="13" customFormat="1" ht="17.5">
      <c r="E237" s="18"/>
      <c r="K237"/>
      <c r="L237"/>
      <c r="M237"/>
      <c r="T237"/>
      <c r="U237"/>
      <c r="V237"/>
    </row>
    <row r="238" spans="5:22" s="13" customFormat="1" ht="17.5">
      <c r="E238" s="18"/>
      <c r="K238"/>
      <c r="L238"/>
      <c r="M238"/>
      <c r="T238"/>
      <c r="U238"/>
      <c r="V238"/>
    </row>
    <row r="239" spans="5:22" s="13" customFormat="1" ht="17.5">
      <c r="E239" s="18"/>
      <c r="K239"/>
      <c r="L239"/>
      <c r="M239"/>
      <c r="T239"/>
      <c r="U239"/>
      <c r="V239"/>
    </row>
    <row r="240" spans="5:22" s="13" customFormat="1" ht="17.5">
      <c r="E240" s="18"/>
      <c r="K240"/>
      <c r="L240"/>
      <c r="M240"/>
      <c r="T240"/>
      <c r="U240"/>
      <c r="V240"/>
    </row>
    <row r="241" spans="5:22" s="13" customFormat="1" ht="17.5">
      <c r="E241" s="18"/>
      <c r="K241"/>
      <c r="L241"/>
      <c r="M241"/>
      <c r="T241"/>
      <c r="U241"/>
      <c r="V241"/>
    </row>
    <row r="242" spans="5:22" s="13" customFormat="1" ht="17.5">
      <c r="E242" s="18"/>
      <c r="K242"/>
      <c r="L242"/>
      <c r="M242"/>
      <c r="T242"/>
      <c r="U242"/>
      <c r="V242"/>
    </row>
    <row r="243" spans="5:22" s="13" customFormat="1" ht="17.5">
      <c r="E243" s="18"/>
      <c r="K243"/>
      <c r="L243"/>
      <c r="M243"/>
      <c r="T243"/>
      <c r="U243"/>
      <c r="V243"/>
    </row>
    <row r="244" spans="5:22" s="13" customFormat="1" ht="17.5">
      <c r="E244" s="18"/>
      <c r="K244"/>
      <c r="L244"/>
      <c r="M244"/>
      <c r="T244"/>
      <c r="U244"/>
      <c r="V244"/>
    </row>
    <row r="245" spans="5:22" s="13" customFormat="1" ht="17.5">
      <c r="E245" s="18"/>
      <c r="K245"/>
      <c r="L245"/>
      <c r="M245"/>
      <c r="T245"/>
      <c r="U245"/>
      <c r="V245"/>
    </row>
    <row r="246" spans="5:22" s="13" customFormat="1" ht="17.5">
      <c r="E246" s="18"/>
      <c r="K246"/>
      <c r="L246"/>
      <c r="M246"/>
      <c r="T246"/>
      <c r="U246"/>
      <c r="V246"/>
    </row>
    <row r="247" spans="5:22" s="13" customFormat="1" ht="17.5">
      <c r="E247" s="18"/>
      <c r="K247"/>
      <c r="L247"/>
      <c r="M247"/>
      <c r="T247"/>
      <c r="U247"/>
      <c r="V247"/>
    </row>
    <row r="248" spans="5:22" s="13" customFormat="1" ht="17.5">
      <c r="E248" s="18"/>
      <c r="K248"/>
      <c r="L248"/>
      <c r="M248"/>
      <c r="T248"/>
      <c r="U248"/>
      <c r="V248"/>
    </row>
    <row r="249" spans="5:22" s="13" customFormat="1" ht="17.5">
      <c r="E249" s="18"/>
      <c r="K249"/>
      <c r="L249"/>
      <c r="M249"/>
      <c r="T249"/>
      <c r="U249"/>
      <c r="V249"/>
    </row>
    <row r="250" spans="5:22" s="13" customFormat="1" ht="17.5">
      <c r="E250" s="18"/>
      <c r="K250"/>
      <c r="L250"/>
      <c r="M250"/>
      <c r="T250"/>
      <c r="U250"/>
      <c r="V250"/>
    </row>
    <row r="251" spans="5:22" s="13" customFormat="1" ht="17.5">
      <c r="E251" s="18"/>
      <c r="K251"/>
      <c r="L251"/>
      <c r="M251"/>
      <c r="T251"/>
      <c r="U251"/>
      <c r="V251"/>
    </row>
    <row r="252" spans="5:22" s="13" customFormat="1" ht="17.5">
      <c r="E252" s="18"/>
      <c r="K252"/>
      <c r="L252"/>
      <c r="M252"/>
      <c r="T252"/>
      <c r="U252"/>
      <c r="V252"/>
    </row>
    <row r="253" spans="5:22" s="13" customFormat="1" ht="17.5">
      <c r="E253" s="18"/>
      <c r="K253"/>
      <c r="L253"/>
      <c r="M253"/>
      <c r="T253"/>
      <c r="U253"/>
      <c r="V253"/>
    </row>
    <row r="254" spans="5:22" s="13" customFormat="1" ht="17.5">
      <c r="E254" s="18"/>
      <c r="K254"/>
      <c r="L254"/>
      <c r="M254"/>
      <c r="T254"/>
      <c r="U254"/>
      <c r="V254"/>
    </row>
    <row r="255" spans="5:22" s="13" customFormat="1" ht="17.5">
      <c r="E255" s="18"/>
      <c r="K255"/>
      <c r="L255"/>
      <c r="M255"/>
      <c r="T255"/>
      <c r="U255"/>
      <c r="V255"/>
    </row>
    <row r="256" spans="5:22" s="13" customFormat="1" ht="55.5" customHeight="1">
      <c r="E256" s="18"/>
      <c r="K256"/>
      <c r="L256"/>
      <c r="M256"/>
      <c r="T256"/>
      <c r="U256"/>
      <c r="V256"/>
    </row>
    <row r="257" spans="5:22" s="13" customFormat="1" ht="17.5">
      <c r="E257" s="18"/>
      <c r="K257"/>
      <c r="L257"/>
      <c r="M257"/>
      <c r="T257"/>
      <c r="U257"/>
      <c r="V257"/>
    </row>
    <row r="258" spans="5:22" s="13" customFormat="1" ht="87" customHeight="1">
      <c r="E258" s="18"/>
      <c r="K258"/>
      <c r="L258"/>
      <c r="M258"/>
      <c r="T258"/>
      <c r="U258"/>
      <c r="V258"/>
    </row>
    <row r="259" spans="5:22" s="13" customFormat="1" ht="17.5">
      <c r="E259" s="18"/>
      <c r="K259"/>
      <c r="L259"/>
      <c r="M259"/>
      <c r="T259"/>
      <c r="U259"/>
      <c r="V259"/>
    </row>
    <row r="260" spans="5:22" s="13" customFormat="1" ht="51" customHeight="1">
      <c r="E260" s="18"/>
      <c r="K260"/>
      <c r="L260"/>
      <c r="M260"/>
      <c r="T260"/>
      <c r="U260"/>
      <c r="V260"/>
    </row>
    <row r="261" spans="5:22" s="13" customFormat="1" ht="17.5">
      <c r="E261" s="18"/>
      <c r="K261"/>
      <c r="L261"/>
      <c r="M261"/>
      <c r="T261"/>
      <c r="U261"/>
      <c r="V261"/>
    </row>
    <row r="262" spans="5:22" s="13" customFormat="1" ht="41.25" customHeight="1">
      <c r="E262" s="18"/>
      <c r="K262"/>
      <c r="L262"/>
      <c r="M262"/>
      <c r="T262"/>
      <c r="U262"/>
      <c r="V262"/>
    </row>
    <row r="263" spans="5:22" s="13" customFormat="1" ht="17.5">
      <c r="E263" s="18"/>
      <c r="K263"/>
      <c r="L263"/>
      <c r="M263"/>
      <c r="T263"/>
      <c r="U263"/>
      <c r="V263"/>
    </row>
    <row r="264" spans="5:22" s="13" customFormat="1" ht="17.5">
      <c r="E264" s="18"/>
      <c r="K264"/>
      <c r="L264"/>
      <c r="M264"/>
      <c r="T264"/>
      <c r="U264"/>
      <c r="V264"/>
    </row>
    <row r="265" spans="5:22" s="13" customFormat="1" ht="17.5">
      <c r="E265" s="18"/>
      <c r="K265"/>
      <c r="L265"/>
      <c r="M265"/>
      <c r="T265"/>
      <c r="U265"/>
      <c r="V265"/>
    </row>
    <row r="266" spans="5:22" s="13" customFormat="1" ht="17.5">
      <c r="E266" s="18"/>
      <c r="K266"/>
      <c r="L266"/>
      <c r="M266"/>
      <c r="T266"/>
      <c r="U266"/>
      <c r="V266"/>
    </row>
    <row r="267" spans="5:22" s="13" customFormat="1" ht="17.5">
      <c r="E267" s="18"/>
      <c r="K267"/>
      <c r="L267"/>
      <c r="M267"/>
      <c r="T267"/>
      <c r="U267"/>
      <c r="V267"/>
    </row>
    <row r="268" spans="5:22" s="13" customFormat="1" ht="17.5">
      <c r="E268" s="18"/>
      <c r="K268"/>
      <c r="L268"/>
      <c r="M268"/>
      <c r="T268"/>
      <c r="U268"/>
      <c r="V268"/>
    </row>
    <row r="269" spans="5:22" s="13" customFormat="1" ht="17.5">
      <c r="E269" s="18"/>
      <c r="K269"/>
      <c r="L269"/>
      <c r="M269"/>
      <c r="T269"/>
      <c r="U269"/>
      <c r="V269"/>
    </row>
    <row r="270" spans="5:22" s="13" customFormat="1" ht="17.5">
      <c r="E270" s="18"/>
      <c r="K270"/>
      <c r="L270"/>
      <c r="M270"/>
      <c r="T270"/>
      <c r="U270"/>
      <c r="V270"/>
    </row>
    <row r="271" spans="5:22" s="13" customFormat="1" ht="17.5">
      <c r="E271" s="18"/>
      <c r="K271"/>
      <c r="L271"/>
      <c r="M271"/>
      <c r="T271"/>
      <c r="U271"/>
      <c r="V271"/>
    </row>
    <row r="272" spans="5:22" s="13" customFormat="1" ht="17.5">
      <c r="E272" s="18"/>
      <c r="K272"/>
      <c r="L272"/>
      <c r="M272"/>
      <c r="T272"/>
      <c r="U272"/>
      <c r="V272"/>
    </row>
    <row r="273" spans="5:22" s="13" customFormat="1" ht="17.5">
      <c r="E273" s="18"/>
      <c r="K273"/>
      <c r="L273"/>
      <c r="M273"/>
      <c r="T273"/>
      <c r="U273"/>
      <c r="V273"/>
    </row>
    <row r="274" spans="5:22" s="13" customFormat="1" ht="17.5">
      <c r="E274" s="18"/>
      <c r="K274"/>
      <c r="L274"/>
      <c r="M274"/>
      <c r="T274"/>
      <c r="U274"/>
      <c r="V274"/>
    </row>
    <row r="275" spans="5:22" s="13" customFormat="1" ht="17.5">
      <c r="E275" s="18"/>
      <c r="K275"/>
      <c r="L275"/>
      <c r="M275"/>
      <c r="T275"/>
      <c r="U275"/>
      <c r="V275"/>
    </row>
    <row r="276" spans="5:22" s="13" customFormat="1" ht="17.5">
      <c r="E276" s="18"/>
      <c r="K276"/>
      <c r="L276"/>
      <c r="M276"/>
      <c r="T276"/>
      <c r="U276"/>
      <c r="V276"/>
    </row>
    <row r="277" spans="5:22" s="13" customFormat="1" ht="17.5">
      <c r="E277" s="18"/>
      <c r="K277"/>
      <c r="L277"/>
      <c r="M277"/>
      <c r="T277"/>
      <c r="U277"/>
      <c r="V277"/>
    </row>
    <row r="278" spans="5:22" s="13" customFormat="1" ht="17.5">
      <c r="E278" s="18"/>
      <c r="K278"/>
      <c r="L278"/>
      <c r="M278"/>
      <c r="T278"/>
      <c r="U278"/>
      <c r="V278"/>
    </row>
    <row r="279" spans="5:22" s="13" customFormat="1" ht="17.5">
      <c r="E279" s="18"/>
      <c r="K279"/>
      <c r="L279"/>
      <c r="M279"/>
      <c r="T279"/>
      <c r="U279"/>
      <c r="V279"/>
    </row>
    <row r="280" spans="5:22" s="13" customFormat="1" ht="17.5">
      <c r="E280" s="18"/>
      <c r="K280"/>
      <c r="L280"/>
      <c r="M280"/>
      <c r="T280"/>
      <c r="U280"/>
      <c r="V280"/>
    </row>
    <row r="281" spans="5:22" s="13" customFormat="1" ht="17.5">
      <c r="E281" s="18"/>
      <c r="K281"/>
      <c r="L281"/>
      <c r="M281"/>
      <c r="T281"/>
      <c r="U281"/>
      <c r="V281"/>
    </row>
    <row r="282" spans="5:22" s="13" customFormat="1" ht="17.5">
      <c r="E282" s="18"/>
      <c r="K282"/>
      <c r="L282"/>
      <c r="M282"/>
      <c r="T282"/>
      <c r="U282"/>
      <c r="V282"/>
    </row>
    <row r="283" spans="5:22" s="13" customFormat="1" ht="17.5">
      <c r="E283" s="18"/>
      <c r="K283"/>
      <c r="L283"/>
      <c r="M283"/>
      <c r="T283"/>
      <c r="U283"/>
      <c r="V283"/>
    </row>
    <row r="284" spans="5:22" s="13" customFormat="1" ht="17.5">
      <c r="E284" s="18"/>
      <c r="K284"/>
      <c r="L284"/>
      <c r="M284"/>
      <c r="T284"/>
      <c r="U284"/>
      <c r="V284"/>
    </row>
    <row r="285" spans="5:22" s="13" customFormat="1" ht="17.5">
      <c r="E285" s="18"/>
      <c r="K285"/>
      <c r="L285"/>
      <c r="M285"/>
      <c r="T285"/>
      <c r="U285"/>
      <c r="V285"/>
    </row>
    <row r="286" spans="5:22" s="13" customFormat="1" ht="17.5">
      <c r="E286" s="18"/>
      <c r="K286"/>
      <c r="L286"/>
      <c r="M286"/>
      <c r="T286"/>
      <c r="U286"/>
      <c r="V286"/>
    </row>
    <row r="287" spans="5:22" s="13" customFormat="1" ht="17.5">
      <c r="E287" s="18"/>
      <c r="K287"/>
      <c r="L287"/>
      <c r="M287"/>
      <c r="T287"/>
      <c r="U287"/>
      <c r="V287"/>
    </row>
    <row r="288" spans="5:22" s="13" customFormat="1" ht="17.5">
      <c r="E288" s="18"/>
      <c r="K288"/>
      <c r="L288"/>
      <c r="M288"/>
      <c r="T288"/>
      <c r="U288"/>
      <c r="V288"/>
    </row>
    <row r="289" spans="5:22" s="13" customFormat="1" ht="17.5">
      <c r="E289" s="18"/>
      <c r="K289"/>
      <c r="L289"/>
      <c r="M289"/>
      <c r="T289"/>
      <c r="U289"/>
      <c r="V289"/>
    </row>
    <row r="290" spans="5:22" s="13" customFormat="1" ht="17.5">
      <c r="E290" s="18"/>
      <c r="K290"/>
      <c r="L290"/>
      <c r="M290"/>
      <c r="T290"/>
      <c r="U290"/>
      <c r="V290"/>
    </row>
    <row r="291" spans="5:22" s="13" customFormat="1" ht="17.5">
      <c r="E291" s="18"/>
      <c r="K291"/>
      <c r="L291"/>
      <c r="M291"/>
      <c r="T291"/>
      <c r="U291"/>
      <c r="V291"/>
    </row>
    <row r="292" spans="5:22" s="13" customFormat="1" ht="17.5">
      <c r="E292" s="18"/>
      <c r="K292"/>
      <c r="L292"/>
      <c r="M292"/>
      <c r="T292"/>
      <c r="U292"/>
      <c r="V292"/>
    </row>
    <row r="293" spans="5:22" s="13" customFormat="1" ht="17.5">
      <c r="E293" s="18"/>
      <c r="K293"/>
      <c r="L293"/>
      <c r="M293"/>
      <c r="T293"/>
      <c r="U293"/>
      <c r="V293"/>
    </row>
    <row r="294" spans="5:22" s="13" customFormat="1" ht="17.5">
      <c r="E294" s="18"/>
      <c r="K294"/>
      <c r="L294"/>
      <c r="M294"/>
      <c r="T294"/>
      <c r="U294"/>
      <c r="V294"/>
    </row>
    <row r="295" spans="5:22" s="13" customFormat="1" ht="17.5">
      <c r="E295" s="18"/>
      <c r="K295"/>
      <c r="L295"/>
      <c r="M295"/>
      <c r="T295"/>
      <c r="U295"/>
      <c r="V295"/>
    </row>
    <row r="296" spans="5:22" s="13" customFormat="1" ht="17.5">
      <c r="E296" s="18"/>
      <c r="K296"/>
      <c r="L296"/>
      <c r="M296"/>
      <c r="T296"/>
      <c r="U296"/>
      <c r="V296"/>
    </row>
    <row r="297" spans="5:22" s="13" customFormat="1" ht="17.5">
      <c r="E297" s="18"/>
      <c r="K297"/>
      <c r="L297"/>
      <c r="M297"/>
      <c r="T297"/>
      <c r="U297"/>
      <c r="V297"/>
    </row>
    <row r="298" spans="5:22" s="13" customFormat="1" ht="17.5">
      <c r="E298" s="18"/>
      <c r="K298"/>
      <c r="L298"/>
      <c r="M298"/>
      <c r="T298"/>
      <c r="U298"/>
      <c r="V298"/>
    </row>
    <row r="299" spans="5:22" s="13" customFormat="1" ht="17.5">
      <c r="E299" s="18"/>
      <c r="K299"/>
      <c r="L299"/>
      <c r="M299"/>
      <c r="T299"/>
      <c r="U299"/>
      <c r="V299"/>
    </row>
    <row r="300" spans="5:22" s="13" customFormat="1" ht="17.5">
      <c r="E300" s="18"/>
      <c r="K300"/>
      <c r="L300"/>
      <c r="M300"/>
      <c r="T300"/>
      <c r="U300"/>
      <c r="V300"/>
    </row>
    <row r="301" spans="5:22" s="13" customFormat="1" ht="17.5">
      <c r="E301" s="18"/>
      <c r="K301"/>
      <c r="L301"/>
      <c r="M301"/>
      <c r="T301"/>
      <c r="U301"/>
      <c r="V301"/>
    </row>
    <row r="302" spans="5:22" s="13" customFormat="1" ht="17.5">
      <c r="E302" s="18"/>
      <c r="K302"/>
      <c r="L302"/>
      <c r="M302"/>
      <c r="T302"/>
      <c r="U302"/>
      <c r="V302"/>
    </row>
    <row r="303" spans="5:22" s="13" customFormat="1" ht="17.5">
      <c r="E303" s="18"/>
      <c r="K303"/>
      <c r="L303"/>
      <c r="M303"/>
      <c r="T303"/>
      <c r="U303"/>
      <c r="V303"/>
    </row>
    <row r="304" spans="5:22" s="13" customFormat="1" ht="17.5">
      <c r="E304" s="18"/>
      <c r="K304"/>
      <c r="L304"/>
      <c r="M304"/>
      <c r="T304"/>
      <c r="U304"/>
      <c r="V304"/>
    </row>
    <row r="305" spans="5:22" s="13" customFormat="1" ht="17.5">
      <c r="E305" s="18"/>
      <c r="K305"/>
      <c r="L305"/>
      <c r="M305"/>
      <c r="T305"/>
      <c r="U305"/>
      <c r="V305"/>
    </row>
    <row r="306" spans="5:22" s="13" customFormat="1" ht="17.5">
      <c r="E306" s="18"/>
      <c r="K306"/>
      <c r="L306"/>
      <c r="M306"/>
      <c r="T306"/>
      <c r="U306"/>
      <c r="V306"/>
    </row>
    <row r="307" spans="5:22" s="13" customFormat="1" ht="17.5">
      <c r="E307" s="18"/>
      <c r="K307"/>
      <c r="L307"/>
      <c r="M307"/>
      <c r="T307"/>
      <c r="U307"/>
      <c r="V307"/>
    </row>
    <row r="308" spans="5:22" s="13" customFormat="1" ht="17.5">
      <c r="E308" s="18"/>
      <c r="K308"/>
      <c r="L308"/>
      <c r="M308"/>
      <c r="T308"/>
      <c r="U308"/>
      <c r="V308"/>
    </row>
    <row r="309" spans="5:22" s="13" customFormat="1" ht="17.5">
      <c r="E309" s="18"/>
      <c r="K309"/>
      <c r="L309"/>
      <c r="M309"/>
      <c r="T309"/>
      <c r="U309"/>
      <c r="V309"/>
    </row>
    <row r="310" spans="5:22" s="13" customFormat="1" ht="17.5">
      <c r="E310" s="18"/>
      <c r="K310"/>
      <c r="L310"/>
      <c r="M310"/>
      <c r="T310"/>
      <c r="U310"/>
      <c r="V310"/>
    </row>
    <row r="311" spans="5:22" s="13" customFormat="1" ht="17.5">
      <c r="E311" s="18"/>
      <c r="K311"/>
      <c r="L311"/>
      <c r="M311"/>
      <c r="T311"/>
      <c r="U311"/>
      <c r="V311"/>
    </row>
    <row r="312" spans="5:22" s="13" customFormat="1" ht="17.5">
      <c r="E312" s="18"/>
      <c r="K312"/>
      <c r="L312"/>
      <c r="M312"/>
      <c r="T312"/>
      <c r="U312"/>
      <c r="V312"/>
    </row>
    <row r="313" spans="5:22" s="13" customFormat="1" ht="17.5">
      <c r="E313" s="18"/>
      <c r="K313"/>
      <c r="L313"/>
      <c r="M313"/>
      <c r="T313"/>
      <c r="U313"/>
      <c r="V313"/>
    </row>
    <row r="314" spans="5:22" s="13" customFormat="1" ht="17.5">
      <c r="E314" s="18"/>
      <c r="K314"/>
      <c r="L314"/>
      <c r="M314"/>
      <c r="T314"/>
      <c r="U314"/>
      <c r="V314"/>
    </row>
    <row r="315" spans="5:22" s="13" customFormat="1" ht="17.5">
      <c r="E315" s="18"/>
      <c r="K315"/>
      <c r="L315"/>
      <c r="M315"/>
      <c r="T315"/>
      <c r="U315"/>
      <c r="V315"/>
    </row>
    <row r="316" spans="5:22" s="13" customFormat="1" ht="17.5">
      <c r="E316" s="18"/>
      <c r="K316"/>
      <c r="L316"/>
      <c r="M316"/>
      <c r="T316"/>
      <c r="U316"/>
      <c r="V316"/>
    </row>
    <row r="317" spans="5:22" s="13" customFormat="1" ht="17.5">
      <c r="E317" s="18"/>
      <c r="K317"/>
      <c r="L317"/>
      <c r="M317"/>
      <c r="T317"/>
      <c r="U317"/>
      <c r="V317"/>
    </row>
    <row r="318" spans="5:22" s="13" customFormat="1" ht="17.5">
      <c r="E318" s="18"/>
      <c r="K318"/>
      <c r="L318"/>
      <c r="M318"/>
      <c r="T318"/>
      <c r="U318"/>
      <c r="V318"/>
    </row>
    <row r="319" spans="5:22" s="13" customFormat="1" ht="17.5">
      <c r="E319" s="18"/>
      <c r="K319"/>
      <c r="L319"/>
      <c r="M319"/>
      <c r="T319"/>
      <c r="U319"/>
      <c r="V319"/>
    </row>
    <row r="320" spans="5:22" s="13" customFormat="1" ht="17.5">
      <c r="E320" s="18"/>
      <c r="K320"/>
      <c r="L320"/>
      <c r="M320"/>
      <c r="T320"/>
      <c r="U320"/>
      <c r="V320"/>
    </row>
    <row r="321" spans="5:22" s="13" customFormat="1" ht="17.5">
      <c r="E321" s="18"/>
      <c r="K321"/>
      <c r="L321"/>
      <c r="M321"/>
      <c r="T321"/>
      <c r="U321"/>
      <c r="V321"/>
    </row>
    <row r="322" spans="5:22" s="13" customFormat="1" ht="17.5">
      <c r="E322" s="18"/>
      <c r="K322"/>
      <c r="L322"/>
      <c r="M322"/>
      <c r="T322"/>
      <c r="U322"/>
      <c r="V322"/>
    </row>
    <row r="323" spans="5:22" s="13" customFormat="1" ht="17.5">
      <c r="E323" s="18"/>
      <c r="K323"/>
      <c r="L323"/>
      <c r="M323"/>
      <c r="T323"/>
      <c r="U323"/>
      <c r="V323"/>
    </row>
    <row r="324" spans="5:22" s="13" customFormat="1" ht="17.5">
      <c r="E324" s="18"/>
      <c r="K324"/>
      <c r="L324"/>
      <c r="M324"/>
      <c r="T324"/>
      <c r="U324"/>
      <c r="V324"/>
    </row>
    <row r="325" spans="5:22" s="13" customFormat="1" ht="17.5">
      <c r="E325" s="18"/>
      <c r="K325"/>
      <c r="L325"/>
      <c r="M325"/>
      <c r="T325"/>
      <c r="U325"/>
      <c r="V325"/>
    </row>
    <row r="326" spans="5:22" s="13" customFormat="1" ht="17.5">
      <c r="E326" s="18"/>
      <c r="K326"/>
      <c r="L326"/>
      <c r="M326"/>
      <c r="T326"/>
      <c r="U326"/>
      <c r="V326"/>
    </row>
    <row r="327" spans="5:22" s="13" customFormat="1" ht="17.5">
      <c r="E327" s="18"/>
      <c r="K327"/>
      <c r="L327"/>
      <c r="M327"/>
      <c r="T327"/>
      <c r="U327"/>
      <c r="V327"/>
    </row>
    <row r="328" spans="5:22" s="13" customFormat="1" ht="17.5">
      <c r="E328" s="18"/>
      <c r="K328"/>
      <c r="L328"/>
      <c r="M328"/>
      <c r="T328"/>
      <c r="U328"/>
      <c r="V328"/>
    </row>
    <row r="329" spans="5:22" s="13" customFormat="1" ht="17.5">
      <c r="E329" s="18"/>
      <c r="K329"/>
      <c r="L329"/>
      <c r="M329"/>
      <c r="T329"/>
      <c r="U329"/>
      <c r="V329"/>
    </row>
    <row r="330" spans="5:22" s="13" customFormat="1" ht="17.5">
      <c r="E330" s="18"/>
      <c r="K330"/>
      <c r="L330"/>
      <c r="M330"/>
      <c r="T330"/>
      <c r="U330"/>
      <c r="V330"/>
    </row>
    <row r="331" spans="5:22" s="13" customFormat="1" ht="17.5">
      <c r="E331" s="18"/>
      <c r="K331"/>
      <c r="L331"/>
      <c r="M331"/>
      <c r="T331"/>
      <c r="U331"/>
      <c r="V331"/>
    </row>
    <row r="332" spans="5:22" s="13" customFormat="1" ht="17.5">
      <c r="E332" s="18"/>
      <c r="K332"/>
      <c r="L332"/>
      <c r="M332"/>
      <c r="T332"/>
      <c r="U332"/>
      <c r="V332"/>
    </row>
    <row r="333" spans="5:22" s="13" customFormat="1" ht="17.5">
      <c r="E333" s="18"/>
      <c r="K333"/>
      <c r="L333"/>
      <c r="M333"/>
      <c r="T333"/>
      <c r="U333"/>
      <c r="V333"/>
    </row>
    <row r="334" spans="5:22" s="13" customFormat="1" ht="17.5">
      <c r="E334" s="18"/>
      <c r="K334"/>
      <c r="L334"/>
      <c r="M334"/>
      <c r="T334"/>
      <c r="U334"/>
      <c r="V334"/>
    </row>
    <row r="335" spans="5:22" s="13" customFormat="1" ht="17.5">
      <c r="E335" s="18"/>
      <c r="K335"/>
      <c r="L335"/>
      <c r="M335"/>
      <c r="T335"/>
      <c r="U335"/>
      <c r="V335"/>
    </row>
    <row r="336" spans="5:22" s="13" customFormat="1" ht="17.5">
      <c r="E336" s="18"/>
      <c r="K336"/>
      <c r="L336"/>
      <c r="M336"/>
      <c r="T336"/>
      <c r="U336"/>
      <c r="V336"/>
    </row>
    <row r="337" spans="5:22" s="13" customFormat="1" ht="17.5">
      <c r="E337" s="18"/>
      <c r="K337"/>
      <c r="L337"/>
      <c r="M337"/>
      <c r="T337"/>
      <c r="U337"/>
      <c r="V337"/>
    </row>
    <row r="338" spans="5:22" s="13" customFormat="1" ht="17.5">
      <c r="E338" s="18"/>
      <c r="K338"/>
      <c r="L338"/>
      <c r="M338"/>
      <c r="T338"/>
      <c r="U338"/>
      <c r="V338"/>
    </row>
    <row r="339" spans="5:22" s="13" customFormat="1" ht="17.5">
      <c r="E339" s="18"/>
      <c r="K339"/>
      <c r="L339"/>
      <c r="M339"/>
      <c r="T339"/>
      <c r="U339"/>
      <c r="V339"/>
    </row>
    <row r="340" spans="5:22" s="13" customFormat="1" ht="17.5">
      <c r="E340" s="18"/>
      <c r="K340"/>
      <c r="L340"/>
      <c r="M340"/>
      <c r="T340"/>
      <c r="U340"/>
      <c r="V340"/>
    </row>
    <row r="341" spans="5:22" s="13" customFormat="1" ht="17.5">
      <c r="E341" s="18"/>
      <c r="K341"/>
      <c r="L341"/>
      <c r="M341"/>
      <c r="T341"/>
      <c r="U341"/>
      <c r="V341"/>
    </row>
    <row r="342" spans="5:22" s="13" customFormat="1" ht="17.5">
      <c r="E342" s="18"/>
      <c r="K342"/>
      <c r="L342"/>
      <c r="M342"/>
      <c r="T342"/>
      <c r="U342"/>
      <c r="V342"/>
    </row>
    <row r="343" spans="5:22" s="13" customFormat="1" ht="17.5">
      <c r="E343" s="18"/>
      <c r="K343"/>
      <c r="L343"/>
      <c r="M343"/>
      <c r="T343"/>
      <c r="U343"/>
      <c r="V343"/>
    </row>
    <row r="344" spans="5:22" s="13" customFormat="1" ht="17.5">
      <c r="E344" s="18"/>
      <c r="K344"/>
      <c r="L344"/>
      <c r="M344"/>
      <c r="T344"/>
      <c r="U344"/>
      <c r="V344"/>
    </row>
    <row r="345" spans="5:22" s="13" customFormat="1" ht="17.5">
      <c r="E345" s="18"/>
      <c r="K345"/>
      <c r="L345"/>
      <c r="M345"/>
      <c r="T345"/>
      <c r="U345"/>
      <c r="V345"/>
    </row>
    <row r="346" spans="5:22" s="13" customFormat="1" ht="17.5">
      <c r="E346" s="18"/>
      <c r="K346"/>
      <c r="L346"/>
      <c r="M346"/>
      <c r="T346"/>
      <c r="U346"/>
      <c r="V346"/>
    </row>
    <row r="347" spans="5:22" s="13" customFormat="1" ht="17.5">
      <c r="E347" s="18"/>
      <c r="K347"/>
      <c r="L347"/>
      <c r="M347"/>
      <c r="T347"/>
      <c r="U347"/>
      <c r="V347"/>
    </row>
    <row r="348" spans="5:22" s="13" customFormat="1" ht="17.5">
      <c r="E348" s="18"/>
      <c r="K348"/>
      <c r="L348"/>
      <c r="M348"/>
      <c r="T348"/>
      <c r="U348"/>
      <c r="V348"/>
    </row>
    <row r="349" spans="5:22" s="13" customFormat="1" ht="17.5">
      <c r="E349" s="18"/>
      <c r="K349"/>
      <c r="L349"/>
      <c r="M349"/>
      <c r="T349"/>
      <c r="U349"/>
      <c r="V349"/>
    </row>
    <row r="350" spans="5:22" s="13" customFormat="1" ht="17.5">
      <c r="E350" s="18"/>
      <c r="K350"/>
      <c r="L350"/>
      <c r="M350"/>
      <c r="T350"/>
      <c r="U350"/>
      <c r="V350"/>
    </row>
    <row r="351" spans="5:22" s="13" customFormat="1" ht="17.5">
      <c r="E351" s="18"/>
      <c r="K351"/>
      <c r="L351"/>
      <c r="M351"/>
      <c r="T351"/>
      <c r="U351"/>
      <c r="V351"/>
    </row>
    <row r="352" spans="5:22" s="13" customFormat="1" ht="17.5">
      <c r="E352" s="18"/>
      <c r="K352"/>
      <c r="L352"/>
      <c r="M352"/>
      <c r="T352"/>
      <c r="U352"/>
      <c r="V352"/>
    </row>
    <row r="353" spans="5:22" s="13" customFormat="1" ht="17.5">
      <c r="E353" s="18"/>
      <c r="K353"/>
      <c r="L353"/>
      <c r="M353"/>
      <c r="T353"/>
      <c r="U353"/>
      <c r="V353"/>
    </row>
    <row r="354" spans="5:22" s="13" customFormat="1" ht="17.5">
      <c r="E354" s="18"/>
      <c r="K354"/>
      <c r="L354"/>
      <c r="M354"/>
      <c r="T354"/>
      <c r="U354"/>
      <c r="V354"/>
    </row>
    <row r="355" spans="5:22" s="13" customFormat="1" ht="17.5">
      <c r="E355" s="18"/>
      <c r="K355"/>
      <c r="L355"/>
      <c r="M355"/>
      <c r="T355"/>
      <c r="U355"/>
      <c r="V355"/>
    </row>
    <row r="356" spans="5:22" s="13" customFormat="1" ht="17.5">
      <c r="E356" s="18"/>
      <c r="K356"/>
      <c r="L356"/>
      <c r="M356"/>
      <c r="T356"/>
      <c r="U356"/>
      <c r="V356"/>
    </row>
    <row r="357" spans="5:22" s="13" customFormat="1" ht="17.5">
      <c r="E357" s="18"/>
      <c r="K357"/>
      <c r="L357"/>
      <c r="M357"/>
      <c r="T357"/>
      <c r="U357"/>
      <c r="V357"/>
    </row>
    <row r="358" spans="5:22" s="13" customFormat="1" ht="17.5">
      <c r="E358" s="18"/>
      <c r="K358"/>
      <c r="L358"/>
      <c r="M358"/>
      <c r="T358"/>
      <c r="U358"/>
      <c r="V358"/>
    </row>
    <row r="359" spans="5:22" s="13" customFormat="1" ht="17.5">
      <c r="E359" s="18"/>
      <c r="K359"/>
      <c r="L359"/>
      <c r="M359"/>
      <c r="T359"/>
      <c r="U359"/>
      <c r="V359"/>
    </row>
    <row r="360" spans="5:22" s="13" customFormat="1" ht="17.5">
      <c r="E360" s="18"/>
      <c r="K360"/>
      <c r="L360"/>
      <c r="M360"/>
      <c r="T360"/>
      <c r="U360"/>
      <c r="V360"/>
    </row>
    <row r="361" spans="5:22" s="13" customFormat="1" ht="17.5">
      <c r="E361" s="18"/>
      <c r="K361"/>
      <c r="L361"/>
      <c r="M361"/>
      <c r="T361"/>
      <c r="U361"/>
      <c r="V361"/>
    </row>
    <row r="362" spans="5:22" s="13" customFormat="1" ht="17.5">
      <c r="E362" s="18"/>
      <c r="K362"/>
      <c r="L362"/>
      <c r="M362"/>
      <c r="T362"/>
      <c r="U362"/>
      <c r="V362"/>
    </row>
    <row r="363" spans="5:22" s="13" customFormat="1" ht="17.5">
      <c r="E363" s="18"/>
      <c r="K363"/>
      <c r="L363"/>
      <c r="M363"/>
      <c r="T363"/>
      <c r="U363"/>
      <c r="V363"/>
    </row>
    <row r="364" spans="5:22" s="13" customFormat="1" ht="17.5">
      <c r="E364" s="18"/>
      <c r="K364"/>
      <c r="L364"/>
      <c r="M364"/>
      <c r="T364"/>
      <c r="U364"/>
      <c r="V364"/>
    </row>
    <row r="365" spans="5:22" s="13" customFormat="1" ht="17.5">
      <c r="E365" s="18"/>
      <c r="K365"/>
      <c r="L365"/>
      <c r="M365"/>
      <c r="T365"/>
      <c r="U365"/>
      <c r="V365"/>
    </row>
    <row r="366" spans="5:22" s="13" customFormat="1" ht="17.5">
      <c r="E366" s="18"/>
      <c r="K366"/>
      <c r="L366"/>
      <c r="M366"/>
      <c r="T366"/>
      <c r="U366"/>
      <c r="V366"/>
    </row>
    <row r="367" spans="5:22" s="13" customFormat="1" ht="17.5">
      <c r="E367" s="18"/>
      <c r="K367"/>
      <c r="L367"/>
      <c r="M367"/>
      <c r="T367"/>
      <c r="U367"/>
      <c r="V367"/>
    </row>
    <row r="368" spans="5:22" s="13" customFormat="1" ht="17.5">
      <c r="E368" s="18"/>
      <c r="K368"/>
      <c r="L368"/>
      <c r="M368"/>
      <c r="T368"/>
      <c r="U368"/>
      <c r="V368"/>
    </row>
    <row r="369" spans="5:22" s="13" customFormat="1" ht="17.5">
      <c r="E369" s="18"/>
      <c r="K369"/>
      <c r="L369"/>
      <c r="M369"/>
      <c r="T369"/>
      <c r="U369"/>
      <c r="V369"/>
    </row>
    <row r="370" spans="5:22" s="13" customFormat="1" ht="17.5">
      <c r="E370" s="18"/>
      <c r="K370"/>
      <c r="L370"/>
      <c r="M370"/>
      <c r="T370"/>
      <c r="U370"/>
      <c r="V370"/>
    </row>
    <row r="371" spans="5:22" s="13" customFormat="1" ht="17.5">
      <c r="E371" s="18"/>
      <c r="K371"/>
      <c r="L371"/>
      <c r="M371"/>
      <c r="T371"/>
      <c r="U371"/>
      <c r="V371"/>
    </row>
    <row r="372" spans="5:22" s="13" customFormat="1" ht="17.5">
      <c r="E372" s="18"/>
      <c r="K372"/>
      <c r="L372"/>
      <c r="M372"/>
      <c r="T372"/>
      <c r="U372"/>
      <c r="V372"/>
    </row>
    <row r="373" spans="5:22" s="13" customFormat="1" ht="17.5">
      <c r="E373" s="18"/>
      <c r="K373"/>
      <c r="L373"/>
      <c r="M373"/>
      <c r="T373"/>
      <c r="U373"/>
      <c r="V373"/>
    </row>
    <row r="374" spans="5:22" s="13" customFormat="1" ht="17.5">
      <c r="E374" s="18"/>
      <c r="K374"/>
      <c r="L374"/>
      <c r="M374"/>
      <c r="T374"/>
      <c r="U374"/>
      <c r="V374"/>
    </row>
    <row r="375" spans="5:22" s="13" customFormat="1" ht="17.5">
      <c r="E375" s="18"/>
      <c r="K375"/>
      <c r="L375"/>
      <c r="M375"/>
      <c r="T375"/>
      <c r="U375"/>
      <c r="V375"/>
    </row>
    <row r="376" spans="5:22" s="13" customFormat="1" ht="17.5">
      <c r="E376" s="18"/>
      <c r="K376"/>
      <c r="L376"/>
      <c r="M376"/>
      <c r="T376"/>
      <c r="U376"/>
      <c r="V376"/>
    </row>
    <row r="377" spans="5:22" s="13" customFormat="1" ht="17.5">
      <c r="E377" s="18"/>
      <c r="K377"/>
      <c r="L377"/>
      <c r="M377"/>
      <c r="T377"/>
      <c r="U377"/>
      <c r="V377"/>
    </row>
    <row r="378" spans="5:22" s="13" customFormat="1" ht="17.5">
      <c r="E378" s="18"/>
      <c r="K378"/>
      <c r="L378"/>
      <c r="M378"/>
      <c r="T378"/>
      <c r="U378"/>
      <c r="V378"/>
    </row>
    <row r="379" spans="5:22" s="13" customFormat="1" ht="17.5">
      <c r="E379" s="18"/>
      <c r="K379"/>
      <c r="L379"/>
      <c r="M379"/>
      <c r="T379"/>
      <c r="U379"/>
      <c r="V379"/>
    </row>
    <row r="380" spans="5:22" s="13" customFormat="1" ht="17.5">
      <c r="E380" s="18"/>
      <c r="K380"/>
      <c r="L380"/>
      <c r="M380"/>
      <c r="T380"/>
      <c r="U380"/>
      <c r="V380"/>
    </row>
    <row r="381" spans="5:22" s="13" customFormat="1" ht="17.5">
      <c r="E381" s="18"/>
      <c r="K381"/>
      <c r="L381"/>
      <c r="M381"/>
      <c r="T381"/>
      <c r="U381"/>
      <c r="V381"/>
    </row>
    <row r="382" spans="5:22" s="13" customFormat="1" ht="17.5">
      <c r="E382" s="18"/>
      <c r="K382"/>
      <c r="L382"/>
      <c r="M382"/>
      <c r="T382"/>
      <c r="U382"/>
      <c r="V382"/>
    </row>
    <row r="383" spans="5:22" s="13" customFormat="1" ht="17.5">
      <c r="E383" s="18"/>
      <c r="K383"/>
      <c r="L383"/>
      <c r="M383"/>
      <c r="T383"/>
      <c r="U383"/>
      <c r="V383"/>
    </row>
    <row r="384" spans="5:22" s="13" customFormat="1" ht="17.5">
      <c r="E384" s="18"/>
      <c r="K384"/>
      <c r="L384"/>
      <c r="M384"/>
      <c r="T384"/>
      <c r="U384"/>
      <c r="V384"/>
    </row>
    <row r="385" spans="5:22" s="13" customFormat="1" ht="17.5">
      <c r="E385" s="18"/>
      <c r="K385"/>
      <c r="L385"/>
      <c r="M385"/>
      <c r="T385"/>
      <c r="U385"/>
      <c r="V385"/>
    </row>
    <row r="386" spans="5:22" s="13" customFormat="1" ht="17.5">
      <c r="E386" s="18"/>
      <c r="K386"/>
      <c r="L386"/>
      <c r="M386"/>
      <c r="T386"/>
      <c r="U386"/>
      <c r="V386"/>
    </row>
    <row r="387" spans="5:22" s="13" customFormat="1" ht="17.5">
      <c r="E387" s="18"/>
      <c r="K387"/>
      <c r="L387"/>
      <c r="M387"/>
      <c r="T387"/>
      <c r="U387"/>
      <c r="V387"/>
    </row>
    <row r="388" spans="5:22" s="13" customFormat="1" ht="17.5">
      <c r="E388" s="18"/>
      <c r="K388"/>
      <c r="L388"/>
      <c r="M388"/>
      <c r="T388"/>
      <c r="U388"/>
      <c r="V388"/>
    </row>
    <row r="389" spans="5:22" s="13" customFormat="1" ht="17.5">
      <c r="E389" s="18"/>
      <c r="K389"/>
      <c r="L389"/>
      <c r="M389"/>
      <c r="T389"/>
      <c r="U389"/>
      <c r="V389"/>
    </row>
    <row r="390" spans="5:22" s="13" customFormat="1" ht="17.5">
      <c r="E390" s="18"/>
      <c r="K390"/>
      <c r="L390"/>
      <c r="M390"/>
      <c r="T390"/>
      <c r="U390"/>
      <c r="V390"/>
    </row>
    <row r="391" spans="5:22" s="13" customFormat="1" ht="17.5">
      <c r="E391" s="18"/>
      <c r="K391"/>
      <c r="L391"/>
      <c r="M391"/>
      <c r="T391"/>
      <c r="U391"/>
      <c r="V391"/>
    </row>
    <row r="392" spans="5:22" s="13" customFormat="1" ht="17.5">
      <c r="E392" s="18"/>
      <c r="K392"/>
      <c r="L392"/>
      <c r="M392"/>
      <c r="T392"/>
      <c r="U392"/>
      <c r="V392"/>
    </row>
    <row r="393" spans="5:22" s="13" customFormat="1" ht="17.5">
      <c r="E393" s="18"/>
      <c r="K393"/>
      <c r="L393"/>
      <c r="M393"/>
      <c r="T393"/>
      <c r="U393"/>
      <c r="V393"/>
    </row>
    <row r="394" spans="5:22" s="13" customFormat="1" ht="17.5">
      <c r="E394" s="18"/>
      <c r="K394"/>
      <c r="L394"/>
      <c r="M394"/>
      <c r="T394"/>
      <c r="U394"/>
      <c r="V394"/>
    </row>
    <row r="395" spans="5:22" s="13" customFormat="1" ht="17.5">
      <c r="E395" s="18"/>
      <c r="K395"/>
      <c r="L395"/>
      <c r="M395"/>
      <c r="T395"/>
      <c r="U395"/>
      <c r="V395"/>
    </row>
    <row r="396" spans="5:22" s="13" customFormat="1" ht="17.5">
      <c r="E396" s="18"/>
      <c r="K396"/>
      <c r="L396"/>
      <c r="M396"/>
      <c r="T396"/>
      <c r="U396"/>
      <c r="V396"/>
    </row>
    <row r="397" spans="5:22" s="13" customFormat="1" ht="17.5">
      <c r="E397" s="18"/>
      <c r="K397"/>
      <c r="L397"/>
      <c r="M397"/>
      <c r="T397"/>
      <c r="U397"/>
      <c r="V397"/>
    </row>
    <row r="398" spans="5:22" s="13" customFormat="1" ht="17.5">
      <c r="E398" s="18"/>
      <c r="K398"/>
      <c r="L398"/>
      <c r="M398"/>
      <c r="T398"/>
      <c r="U398"/>
      <c r="V398"/>
    </row>
    <row r="399" spans="5:22" s="13" customFormat="1" ht="17.5">
      <c r="E399" s="18"/>
      <c r="K399"/>
      <c r="L399"/>
      <c r="M399"/>
      <c r="T399"/>
      <c r="U399"/>
      <c r="V399"/>
    </row>
    <row r="400" spans="5:22" s="13" customFormat="1" ht="17.5">
      <c r="E400" s="18"/>
      <c r="K400"/>
      <c r="L400"/>
      <c r="M400"/>
      <c r="T400"/>
      <c r="U400"/>
      <c r="V400"/>
    </row>
    <row r="401" spans="5:22" s="13" customFormat="1" ht="17.5">
      <c r="E401" s="18"/>
      <c r="K401"/>
      <c r="L401"/>
      <c r="M401"/>
      <c r="T401"/>
      <c r="U401"/>
      <c r="V401"/>
    </row>
    <row r="402" spans="5:22" s="13" customFormat="1" ht="17.5">
      <c r="E402" s="18"/>
      <c r="K402"/>
      <c r="L402"/>
      <c r="M402"/>
      <c r="T402"/>
      <c r="U402"/>
      <c r="V402"/>
    </row>
    <row r="403" spans="5:22" s="13" customFormat="1" ht="17.5">
      <c r="E403" s="18"/>
      <c r="K403"/>
      <c r="L403"/>
      <c r="M403"/>
      <c r="T403"/>
      <c r="U403"/>
      <c r="V403"/>
    </row>
    <row r="404" spans="5:22" s="13" customFormat="1" ht="17.5">
      <c r="E404" s="18"/>
      <c r="K404"/>
      <c r="L404"/>
      <c r="M404"/>
      <c r="T404"/>
      <c r="U404"/>
      <c r="V404"/>
    </row>
    <row r="405" spans="5:22" s="13" customFormat="1" ht="17.5">
      <c r="E405" s="18"/>
      <c r="K405"/>
      <c r="L405"/>
      <c r="M405"/>
      <c r="T405"/>
      <c r="U405"/>
      <c r="V405"/>
    </row>
    <row r="406" spans="5:22" s="13" customFormat="1" ht="17.5">
      <c r="E406" s="18"/>
      <c r="K406"/>
      <c r="L406"/>
      <c r="M406"/>
      <c r="T406"/>
      <c r="U406"/>
      <c r="V406"/>
    </row>
    <row r="407" spans="5:22" s="13" customFormat="1" ht="17.5">
      <c r="E407" s="18"/>
      <c r="K407"/>
      <c r="L407"/>
      <c r="M407"/>
      <c r="T407"/>
      <c r="U407"/>
      <c r="V407"/>
    </row>
    <row r="408" spans="5:22" s="13" customFormat="1" ht="17.5">
      <c r="E408" s="18"/>
      <c r="K408"/>
      <c r="L408"/>
      <c r="M408"/>
      <c r="T408"/>
      <c r="U408"/>
      <c r="V408"/>
    </row>
    <row r="409" spans="5:22" s="13" customFormat="1" ht="17.5">
      <c r="E409" s="18"/>
      <c r="K409"/>
      <c r="L409"/>
      <c r="M409"/>
      <c r="T409"/>
      <c r="U409"/>
      <c r="V409"/>
    </row>
    <row r="410" spans="5:22" s="13" customFormat="1" ht="17.5">
      <c r="E410" s="18"/>
      <c r="K410"/>
      <c r="L410"/>
      <c r="M410"/>
      <c r="T410"/>
      <c r="U410"/>
      <c r="V410"/>
    </row>
    <row r="411" spans="5:22" s="13" customFormat="1" ht="17.5">
      <c r="E411" s="18"/>
      <c r="K411"/>
      <c r="L411"/>
      <c r="M411"/>
      <c r="T411"/>
      <c r="U411"/>
      <c r="V411"/>
    </row>
    <row r="412" spans="5:22" s="13" customFormat="1" ht="17.5">
      <c r="E412" s="18"/>
      <c r="K412"/>
      <c r="L412"/>
      <c r="M412"/>
      <c r="T412"/>
      <c r="U412"/>
      <c r="V412"/>
    </row>
    <row r="413" spans="5:22" s="13" customFormat="1" ht="17.5">
      <c r="E413" s="18"/>
      <c r="K413"/>
      <c r="L413"/>
      <c r="M413"/>
      <c r="T413"/>
      <c r="U413"/>
      <c r="V413"/>
    </row>
    <row r="414" spans="5:22" s="13" customFormat="1" ht="17.5">
      <c r="E414" s="18"/>
      <c r="K414"/>
      <c r="L414"/>
      <c r="M414"/>
      <c r="T414"/>
      <c r="U414"/>
      <c r="V414"/>
    </row>
    <row r="415" spans="5:22" s="13" customFormat="1" ht="17.5">
      <c r="E415" s="18"/>
      <c r="K415"/>
      <c r="L415"/>
      <c r="M415"/>
      <c r="T415"/>
      <c r="U415"/>
      <c r="V415"/>
    </row>
    <row r="416" spans="5:22" s="13" customFormat="1" ht="17.5">
      <c r="E416" s="18"/>
      <c r="K416"/>
      <c r="L416"/>
      <c r="M416"/>
      <c r="T416"/>
      <c r="U416"/>
      <c r="V416"/>
    </row>
    <row r="417" spans="5:23" s="13" customFormat="1" ht="17.5">
      <c r="E417" s="18"/>
      <c r="K417"/>
      <c r="L417"/>
      <c r="M417"/>
      <c r="T417"/>
      <c r="U417"/>
      <c r="V417"/>
    </row>
    <row r="418" spans="5:23" s="13" customFormat="1" ht="17.5">
      <c r="E418" s="18"/>
      <c r="K418"/>
      <c r="L418"/>
      <c r="M418"/>
      <c r="T418"/>
      <c r="U418"/>
      <c r="V418"/>
    </row>
    <row r="419" spans="5:23" s="13" customFormat="1" ht="17.5">
      <c r="E419" s="18"/>
      <c r="K419"/>
      <c r="L419"/>
      <c r="M419"/>
      <c r="T419"/>
      <c r="U419"/>
      <c r="V419"/>
    </row>
    <row r="420" spans="5:23" s="13" customFormat="1" ht="17.5">
      <c r="E420" s="18"/>
      <c r="K420"/>
      <c r="L420"/>
      <c r="M420"/>
      <c r="T420"/>
      <c r="U420"/>
      <c r="V420"/>
    </row>
    <row r="421" spans="5:23" s="13" customFormat="1" ht="17.5">
      <c r="E421" s="18"/>
      <c r="K421"/>
      <c r="L421"/>
      <c r="M421"/>
      <c r="T421"/>
      <c r="U421"/>
      <c r="V421"/>
    </row>
    <row r="422" spans="5:23" s="13" customFormat="1" ht="17.5">
      <c r="E422" s="18"/>
      <c r="K422"/>
      <c r="L422"/>
      <c r="M422"/>
      <c r="T422"/>
      <c r="U422"/>
      <c r="V422"/>
    </row>
    <row r="423" spans="5:23" s="13" customFormat="1" ht="17.5">
      <c r="E423" s="18"/>
      <c r="K423"/>
      <c r="L423"/>
      <c r="M423"/>
      <c r="T423"/>
      <c r="U423"/>
      <c r="V423"/>
    </row>
    <row r="424" spans="5:23" s="13" customFormat="1" ht="17.5">
      <c r="E424" s="18"/>
      <c r="K424"/>
      <c r="L424"/>
      <c r="M424"/>
      <c r="T424"/>
      <c r="U424"/>
      <c r="V424"/>
    </row>
    <row r="425" spans="5:23" s="13" customFormat="1" ht="17.5">
      <c r="E425" s="18"/>
      <c r="K425"/>
      <c r="L425"/>
      <c r="M425"/>
      <c r="T425"/>
      <c r="U425"/>
      <c r="V425"/>
    </row>
    <row r="426" spans="5:23" s="13" customFormat="1" ht="17.5">
      <c r="E426" s="18"/>
      <c r="K426"/>
      <c r="L426"/>
      <c r="M426"/>
      <c r="T426"/>
      <c r="U426"/>
      <c r="V426"/>
    </row>
    <row r="427" spans="5:23" s="13" customFormat="1" ht="17.5">
      <c r="E427" s="18"/>
      <c r="K427"/>
      <c r="L427"/>
      <c r="M427"/>
      <c r="T427"/>
      <c r="U427"/>
      <c r="V427"/>
    </row>
    <row r="428" spans="5:23" s="13" customFormat="1" ht="17.5">
      <c r="E428" s="18"/>
      <c r="K428"/>
      <c r="L428"/>
      <c r="M428"/>
      <c r="T428"/>
      <c r="U428"/>
      <c r="V428"/>
    </row>
    <row r="429" spans="5:23" s="13" customFormat="1" ht="17.5">
      <c r="E429" s="18"/>
      <c r="K429"/>
      <c r="L429"/>
      <c r="M429"/>
      <c r="T429"/>
      <c r="U429"/>
      <c r="V429"/>
    </row>
    <row r="430" spans="5:23" s="13" customFormat="1" ht="17.5">
      <c r="E430" s="18"/>
      <c r="K430"/>
      <c r="L430"/>
      <c r="M430"/>
      <c r="T430"/>
      <c r="U430"/>
      <c r="V430"/>
    </row>
    <row r="431" spans="5:23" s="13" customFormat="1" ht="17.5">
      <c r="E431" s="18"/>
      <c r="K431"/>
      <c r="L431"/>
      <c r="M431"/>
      <c r="T431"/>
      <c r="U431"/>
      <c r="V431"/>
      <c r="W431" s="9"/>
    </row>
    <row r="432" spans="5:23" s="13" customFormat="1" ht="17.5">
      <c r="E432" s="18"/>
      <c r="K432"/>
      <c r="L432"/>
      <c r="M432"/>
      <c r="T432"/>
      <c r="U432"/>
      <c r="V432"/>
      <c r="W432" s="9"/>
    </row>
    <row r="433" spans="5:24" s="13" customFormat="1" ht="17.5">
      <c r="E433" s="18"/>
      <c r="K433"/>
      <c r="L433"/>
      <c r="M433"/>
      <c r="T433"/>
      <c r="U433"/>
      <c r="V433"/>
      <c r="W433" s="9"/>
    </row>
    <row r="434" spans="5:24" s="13" customFormat="1" ht="17.5">
      <c r="E434" s="18"/>
      <c r="K434"/>
      <c r="L434"/>
      <c r="M434"/>
      <c r="T434"/>
      <c r="U434"/>
      <c r="V434"/>
      <c r="W434" s="9"/>
      <c r="X434" s="9"/>
    </row>
    <row r="435" spans="5:24" s="13" customFormat="1" ht="17.5">
      <c r="E435" s="18"/>
      <c r="K435"/>
      <c r="L435"/>
      <c r="M435"/>
      <c r="T435"/>
      <c r="U435"/>
      <c r="V435"/>
      <c r="W435" s="10"/>
      <c r="X435" s="9"/>
    </row>
    <row r="436" spans="5:24" s="13" customFormat="1" ht="17.5">
      <c r="E436" s="18"/>
      <c r="K436"/>
      <c r="L436"/>
      <c r="M436"/>
      <c r="T436"/>
      <c r="U436"/>
      <c r="V436"/>
      <c r="W436" s="10"/>
      <c r="X436" s="9"/>
    </row>
    <row r="437" spans="5:24" s="13" customFormat="1" ht="17.5">
      <c r="E437" s="18"/>
      <c r="K437"/>
      <c r="L437"/>
      <c r="M437"/>
      <c r="T437"/>
      <c r="U437"/>
      <c r="V437"/>
      <c r="W437" s="10"/>
      <c r="X437" s="9"/>
    </row>
    <row r="438" spans="5:24" s="13" customFormat="1" ht="17.5">
      <c r="E438" s="18"/>
      <c r="K438"/>
      <c r="L438"/>
      <c r="M438"/>
      <c r="N438" s="9"/>
      <c r="T438"/>
      <c r="U438"/>
      <c r="V438"/>
      <c r="W438" s="10"/>
      <c r="X438" s="9"/>
    </row>
    <row r="439" spans="5:24" s="13" customFormat="1" ht="17.5">
      <c r="E439" s="18"/>
      <c r="K439"/>
      <c r="L439"/>
      <c r="M439"/>
      <c r="N439" s="9"/>
      <c r="T439"/>
      <c r="U439"/>
      <c r="V439"/>
      <c r="W439" s="10"/>
      <c r="X439" s="9"/>
    </row>
    <row r="440" spans="5:24" s="13" customFormat="1" ht="17.5">
      <c r="E440" s="18"/>
      <c r="K440"/>
      <c r="L440"/>
      <c r="M440"/>
      <c r="N440" s="9"/>
      <c r="T440"/>
      <c r="U440"/>
      <c r="V440"/>
      <c r="W440" s="10"/>
      <c r="X440" s="9"/>
    </row>
    <row r="441" spans="5:24" ht="17.5">
      <c r="K441"/>
      <c r="L441"/>
      <c r="M441"/>
      <c r="N441" s="9"/>
      <c r="R441" s="13"/>
      <c r="T441"/>
      <c r="U441"/>
      <c r="V441"/>
    </row>
    <row r="442" spans="5:24" ht="14.5">
      <c r="K442"/>
      <c r="L442"/>
      <c r="M442"/>
      <c r="T442"/>
      <c r="U442"/>
      <c r="V442"/>
    </row>
    <row r="443" spans="5:24" ht="14.5">
      <c r="K443"/>
      <c r="L443"/>
      <c r="M443"/>
      <c r="T443"/>
      <c r="U443"/>
      <c r="V443"/>
    </row>
    <row r="444" spans="5:24" ht="14.5">
      <c r="K444"/>
      <c r="L444"/>
      <c r="M444"/>
      <c r="T444"/>
      <c r="U444"/>
      <c r="V444"/>
    </row>
    <row r="445" spans="5:24" ht="14.5">
      <c r="K445"/>
      <c r="L445"/>
      <c r="M445"/>
      <c r="T445"/>
      <c r="U445"/>
      <c r="V445"/>
    </row>
    <row r="446" spans="5:24" ht="14.5">
      <c r="G446" s="14"/>
      <c r="H446" s="14"/>
      <c r="I446" s="15"/>
      <c r="K446"/>
      <c r="L446"/>
      <c r="M446"/>
      <c r="T446"/>
      <c r="U446"/>
      <c r="V446"/>
    </row>
    <row r="447" spans="5:24" ht="14.5">
      <c r="K447"/>
      <c r="L447"/>
      <c r="M447"/>
      <c r="T447"/>
      <c r="U447"/>
      <c r="V447"/>
    </row>
    <row r="448" spans="5:24" ht="14.5">
      <c r="K448"/>
      <c r="L448"/>
      <c r="M448"/>
      <c r="T448"/>
      <c r="U448"/>
      <c r="V448"/>
    </row>
    <row r="449" spans="7:22" ht="14.5">
      <c r="K449"/>
      <c r="L449"/>
      <c r="M449"/>
      <c r="T449"/>
      <c r="U449"/>
      <c r="V449"/>
    </row>
    <row r="450" spans="7:22" ht="14.5">
      <c r="G450" s="14"/>
      <c r="H450" s="14"/>
      <c r="I450" s="15"/>
      <c r="K450"/>
      <c r="L450"/>
      <c r="M450"/>
      <c r="T450"/>
      <c r="U450"/>
      <c r="V450"/>
    </row>
    <row r="451" spans="7:22" ht="14.5">
      <c r="K451"/>
      <c r="L451"/>
      <c r="M451"/>
      <c r="T451"/>
    </row>
    <row r="452" spans="7:22" ht="14.5">
      <c r="K452"/>
      <c r="L452"/>
      <c r="M452"/>
      <c r="T452"/>
    </row>
    <row r="453" spans="7:22" ht="14.5">
      <c r="K453"/>
      <c r="L453"/>
      <c r="M453"/>
    </row>
    <row r="454" spans="7:22" ht="14.5">
      <c r="G454" s="14"/>
      <c r="H454" s="14"/>
      <c r="I454" s="15"/>
      <c r="K454"/>
      <c r="L454"/>
      <c r="M454"/>
    </row>
    <row r="455" spans="7:22" ht="14.5">
      <c r="K455"/>
      <c r="L455"/>
      <c r="M455"/>
    </row>
    <row r="456" spans="7:22" ht="14.5">
      <c r="K456"/>
      <c r="L456"/>
      <c r="M456"/>
    </row>
    <row r="457" spans="7:22" ht="14.5">
      <c r="K457"/>
      <c r="L457"/>
      <c r="M457"/>
    </row>
    <row r="458" spans="7:22" ht="14.5">
      <c r="K458"/>
    </row>
    <row r="459" spans="7:22" ht="14.5">
      <c r="K459"/>
    </row>
    <row r="465" spans="9:9">
      <c r="I465" s="15"/>
    </row>
  </sheetData>
  <mergeCells count="15">
    <mergeCell ref="A4:B5"/>
    <mergeCell ref="A6:B7"/>
    <mergeCell ref="T15:X16"/>
    <mergeCell ref="T21:X22"/>
    <mergeCell ref="T28:X29"/>
    <mergeCell ref="T4:X8"/>
    <mergeCell ref="T10:X11"/>
    <mergeCell ref="T12:X13"/>
    <mergeCell ref="T17:X18"/>
    <mergeCell ref="T19:X20"/>
    <mergeCell ref="T30:X31"/>
    <mergeCell ref="T32:X33"/>
    <mergeCell ref="T35:X36"/>
    <mergeCell ref="T37:X38"/>
    <mergeCell ref="T40:X41"/>
  </mergeCells>
  <phoneticPr fontId="58" type="noConversion"/>
  <pageMargins left="0.75" right="0.75" top="1" bottom="1" header="0.5" footer="0.5"/>
  <pageSetup orientation="portrait" horizontalDpi="0" verticalDpi="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8087-3787-48F6-BFE2-D2CC5D90B69C}">
  <dimension ref="A1:S53"/>
  <sheetViews>
    <sheetView showGridLines="0" topLeftCell="A11" workbookViewId="0"/>
  </sheetViews>
  <sheetFormatPr defaultColWidth="9.1796875" defaultRowHeight="17.5"/>
  <cols>
    <col min="1" max="1" width="6.54296875" style="77" customWidth="1"/>
    <col min="2" max="2" width="12" style="77" customWidth="1"/>
    <col min="3" max="3" width="14.26953125" style="77" customWidth="1"/>
    <col min="4" max="4" width="15.453125" style="77" customWidth="1"/>
    <col min="5" max="5" width="18.453125" style="77" customWidth="1"/>
    <col min="6" max="8" width="15.453125" style="77" customWidth="1"/>
    <col min="9" max="9" width="9.1796875" style="77"/>
    <col min="10" max="10" width="16.453125" style="77" customWidth="1"/>
    <col min="11" max="12" width="13.7265625" style="77" customWidth="1"/>
    <col min="13" max="13" width="9.1796875" style="77"/>
    <col min="14" max="14" width="16.453125" style="77" customWidth="1"/>
    <col min="15" max="16" width="13.7265625" style="77" customWidth="1"/>
    <col min="17" max="17" width="14.453125" style="77" customWidth="1"/>
    <col min="18" max="16384" width="9.1796875" style="77"/>
  </cols>
  <sheetData>
    <row r="1" spans="2:19" ht="18" thickBot="1">
      <c r="J1" s="499"/>
      <c r="K1" s="499"/>
      <c r="L1" s="499"/>
      <c r="M1" s="499"/>
      <c r="N1" s="499"/>
      <c r="O1" s="499"/>
      <c r="P1" s="499"/>
    </row>
    <row r="2" spans="2:19" s="78" customFormat="1" ht="43.5" customHeight="1" thickBot="1">
      <c r="B2" s="530" t="s">
        <v>198</v>
      </c>
      <c r="C2" s="531" t="s">
        <v>197</v>
      </c>
      <c r="D2" s="531" t="s">
        <v>22</v>
      </c>
      <c r="E2" s="531" t="s">
        <v>196</v>
      </c>
      <c r="F2" s="531" t="s">
        <v>195</v>
      </c>
      <c r="G2" s="531" t="s">
        <v>194</v>
      </c>
      <c r="H2" s="532" t="s">
        <v>193</v>
      </c>
      <c r="I2" s="499"/>
      <c r="J2" s="533" t="s">
        <v>198</v>
      </c>
      <c r="K2" s="534" t="s">
        <v>197</v>
      </c>
      <c r="L2" s="535" t="s">
        <v>22</v>
      </c>
      <c r="M2" s="499"/>
      <c r="N2" s="542" t="s">
        <v>197</v>
      </c>
      <c r="O2" s="535" t="s">
        <v>193</v>
      </c>
      <c r="Q2" s="611" t="s">
        <v>759</v>
      </c>
      <c r="R2" s="611"/>
      <c r="S2" s="611"/>
    </row>
    <row r="3" spans="2:19" ht="23.25" customHeight="1">
      <c r="B3" s="508" t="s">
        <v>189</v>
      </c>
      <c r="C3" s="505" t="s">
        <v>186</v>
      </c>
      <c r="D3" s="506">
        <v>932</v>
      </c>
      <c r="E3" s="506">
        <f t="shared" ref="E3:E21" si="0">D3*0.2</f>
        <v>186.4</v>
      </c>
      <c r="F3" s="506">
        <v>126</v>
      </c>
      <c r="G3" s="507">
        <f t="shared" ref="G3:G21" si="1">E3+F3</f>
        <v>312.39999999999998</v>
      </c>
      <c r="H3" s="509">
        <f t="shared" ref="H3:H21" si="2">D3-G3</f>
        <v>619.6</v>
      </c>
      <c r="I3" s="543" t="s">
        <v>755</v>
      </c>
      <c r="J3" s="546" t="s">
        <v>192</v>
      </c>
      <c r="K3" s="547" t="s">
        <v>187</v>
      </c>
      <c r="L3" s="548" t="s">
        <v>200</v>
      </c>
      <c r="M3" s="499"/>
      <c r="N3" s="526" t="s">
        <v>187</v>
      </c>
      <c r="O3" s="527" t="s">
        <v>754</v>
      </c>
      <c r="P3" s="136" t="s">
        <v>753</v>
      </c>
      <c r="Q3" s="611"/>
      <c r="R3" s="611"/>
      <c r="S3" s="611"/>
    </row>
    <row r="4" spans="2:19" ht="23.25" customHeight="1" thickBot="1">
      <c r="B4" s="555" t="s">
        <v>192</v>
      </c>
      <c r="C4" s="556" t="s">
        <v>187</v>
      </c>
      <c r="D4" s="550">
        <v>731</v>
      </c>
      <c r="E4" s="550">
        <f t="shared" si="0"/>
        <v>146.20000000000002</v>
      </c>
      <c r="F4" s="550">
        <v>39</v>
      </c>
      <c r="G4" s="557">
        <f t="shared" si="1"/>
        <v>185.20000000000002</v>
      </c>
      <c r="H4" s="558">
        <f t="shared" si="2"/>
        <v>545.79999999999995</v>
      </c>
      <c r="I4" s="543" t="s">
        <v>755</v>
      </c>
      <c r="J4" s="549" t="s">
        <v>190</v>
      </c>
      <c r="K4" s="550" t="s">
        <v>186</v>
      </c>
      <c r="L4" s="551"/>
      <c r="M4" s="499"/>
      <c r="N4" s="528" t="s">
        <v>186</v>
      </c>
      <c r="O4" s="529" t="s">
        <v>754</v>
      </c>
      <c r="Q4" s="611"/>
      <c r="R4" s="611"/>
      <c r="S4" s="611"/>
    </row>
    <row r="5" spans="2:19" ht="23.25" customHeight="1" thickBot="1">
      <c r="B5" s="510" t="s">
        <v>185</v>
      </c>
      <c r="C5" s="502" t="s">
        <v>184</v>
      </c>
      <c r="D5" s="503">
        <v>748</v>
      </c>
      <c r="E5" s="503">
        <f t="shared" si="0"/>
        <v>149.6</v>
      </c>
      <c r="F5" s="503">
        <v>57</v>
      </c>
      <c r="G5" s="504">
        <f t="shared" si="1"/>
        <v>206.6</v>
      </c>
      <c r="H5" s="511">
        <f t="shared" si="2"/>
        <v>541.4</v>
      </c>
      <c r="I5" s="499"/>
      <c r="J5" s="552" t="s">
        <v>185</v>
      </c>
      <c r="K5" s="553" t="s">
        <v>187</v>
      </c>
      <c r="L5" s="554"/>
      <c r="M5" s="499"/>
      <c r="N5"/>
      <c r="O5"/>
      <c r="Q5" s="611"/>
      <c r="R5" s="611"/>
      <c r="S5" s="611"/>
    </row>
    <row r="6" spans="2:19" ht="23.25" customHeight="1">
      <c r="B6" s="510" t="s">
        <v>192</v>
      </c>
      <c r="C6" s="502" t="s">
        <v>186</v>
      </c>
      <c r="D6" s="503">
        <v>765</v>
      </c>
      <c r="E6" s="503">
        <f t="shared" si="0"/>
        <v>153</v>
      </c>
      <c r="F6" s="503">
        <v>83</v>
      </c>
      <c r="G6" s="504">
        <f t="shared" si="1"/>
        <v>236</v>
      </c>
      <c r="H6" s="511">
        <f t="shared" si="2"/>
        <v>529</v>
      </c>
      <c r="I6" s="543" t="s">
        <v>755</v>
      </c>
      <c r="J6" s="612" t="s">
        <v>199</v>
      </c>
      <c r="K6" s="612"/>
      <c r="L6" s="612"/>
      <c r="M6" s="499"/>
      <c r="N6" s="612" t="s">
        <v>756</v>
      </c>
      <c r="O6" s="612"/>
      <c r="P6" s="544"/>
    </row>
    <row r="7" spans="2:19" ht="23.25" customHeight="1">
      <c r="B7" s="510" t="s">
        <v>13</v>
      </c>
      <c r="C7" s="502" t="s">
        <v>186</v>
      </c>
      <c r="D7" s="503">
        <v>673</v>
      </c>
      <c r="E7" s="503">
        <f t="shared" si="0"/>
        <v>134.6</v>
      </c>
      <c r="F7" s="503">
        <v>28</v>
      </c>
      <c r="G7" s="504">
        <f t="shared" si="1"/>
        <v>162.6</v>
      </c>
      <c r="H7" s="511">
        <f t="shared" si="2"/>
        <v>510.4</v>
      </c>
      <c r="I7" s="543" t="s">
        <v>755</v>
      </c>
      <c r="J7" s="612"/>
      <c r="K7" s="612"/>
      <c r="L7" s="612"/>
      <c r="M7" s="499"/>
      <c r="N7" s="612"/>
      <c r="O7" s="612"/>
      <c r="P7" s="544"/>
    </row>
    <row r="8" spans="2:19" ht="23.25" customHeight="1">
      <c r="B8" s="510" t="s">
        <v>190</v>
      </c>
      <c r="C8" s="502" t="s">
        <v>187</v>
      </c>
      <c r="D8" s="503">
        <v>954</v>
      </c>
      <c r="E8" s="503">
        <f t="shared" si="0"/>
        <v>190.8</v>
      </c>
      <c r="F8" s="503">
        <v>256</v>
      </c>
      <c r="G8" s="504">
        <f t="shared" si="1"/>
        <v>446.8</v>
      </c>
      <c r="H8" s="511">
        <f t="shared" si="2"/>
        <v>507.2</v>
      </c>
      <c r="I8" s="543" t="s">
        <v>755</v>
      </c>
      <c r="J8" s="536" t="s">
        <v>758</v>
      </c>
      <c r="K8" s="536"/>
      <c r="L8" s="536"/>
      <c r="M8" s="499"/>
      <c r="N8" s="545">
        <f>DSUM(B2:H21,H2,N2:O4)</f>
        <v>3649.2</v>
      </c>
      <c r="O8" s="136" t="s">
        <v>753</v>
      </c>
      <c r="P8"/>
    </row>
    <row r="9" spans="2:19" ht="23.25" customHeight="1">
      <c r="B9" s="510" t="s">
        <v>192</v>
      </c>
      <c r="C9" s="502" t="s">
        <v>187</v>
      </c>
      <c r="D9" s="503">
        <v>499</v>
      </c>
      <c r="E9" s="503">
        <f t="shared" si="0"/>
        <v>99.800000000000011</v>
      </c>
      <c r="F9" s="503">
        <v>48</v>
      </c>
      <c r="G9" s="504">
        <f t="shared" si="1"/>
        <v>147.80000000000001</v>
      </c>
      <c r="H9" s="511">
        <f t="shared" si="2"/>
        <v>351.2</v>
      </c>
      <c r="I9" s="499"/>
      <c r="J9" s="521">
        <f>DSUM(B2:H21,D2,J2:L5)</f>
        <v>2233</v>
      </c>
      <c r="K9" s="499"/>
      <c r="L9" s="499"/>
      <c r="M9" s="499"/>
      <c r="N9" s="521"/>
      <c r="O9" s="499"/>
      <c r="P9" s="499"/>
    </row>
    <row r="10" spans="2:19" ht="23.25" customHeight="1">
      <c r="B10" s="510" t="s">
        <v>13</v>
      </c>
      <c r="C10" s="502" t="s">
        <v>187</v>
      </c>
      <c r="D10" s="503">
        <v>689</v>
      </c>
      <c r="E10" s="503">
        <f t="shared" si="0"/>
        <v>137.80000000000001</v>
      </c>
      <c r="F10" s="503">
        <v>58</v>
      </c>
      <c r="G10" s="504">
        <f t="shared" si="1"/>
        <v>195.8</v>
      </c>
      <c r="H10" s="511">
        <f t="shared" si="2"/>
        <v>493.2</v>
      </c>
      <c r="I10" s="543" t="s">
        <v>755</v>
      </c>
      <c r="J10" s="501" t="s">
        <v>752</v>
      </c>
      <c r="K10" s="499"/>
      <c r="L10" s="499"/>
      <c r="M10" s="499"/>
      <c r="N10" s="501"/>
      <c r="O10" s="499"/>
      <c r="P10" s="499"/>
    </row>
    <row r="11" spans="2:19" ht="23.25" customHeight="1">
      <c r="B11" s="510" t="s">
        <v>11</v>
      </c>
      <c r="C11" s="502" t="s">
        <v>184</v>
      </c>
      <c r="D11" s="503">
        <v>768</v>
      </c>
      <c r="E11" s="503">
        <f t="shared" si="0"/>
        <v>153.60000000000002</v>
      </c>
      <c r="F11" s="503">
        <v>123</v>
      </c>
      <c r="G11" s="504">
        <f t="shared" si="1"/>
        <v>276.60000000000002</v>
      </c>
      <c r="H11" s="511">
        <f t="shared" si="2"/>
        <v>491.4</v>
      </c>
      <c r="I11" s="499"/>
      <c r="J11" s="499"/>
      <c r="K11" s="499"/>
      <c r="L11" s="499"/>
      <c r="M11" s="499"/>
      <c r="N11" s="499"/>
      <c r="O11" s="499"/>
      <c r="P11" s="499"/>
    </row>
    <row r="12" spans="2:19" ht="23.25" customHeight="1">
      <c r="B12" s="510" t="s">
        <v>190</v>
      </c>
      <c r="C12" s="502" t="s">
        <v>184</v>
      </c>
      <c r="D12" s="503">
        <v>843</v>
      </c>
      <c r="E12" s="503">
        <f t="shared" si="0"/>
        <v>168.60000000000002</v>
      </c>
      <c r="F12" s="503">
        <v>212</v>
      </c>
      <c r="G12" s="504">
        <f t="shared" si="1"/>
        <v>380.6</v>
      </c>
      <c r="H12" s="511">
        <f t="shared" si="2"/>
        <v>462.4</v>
      </c>
      <c r="I12" s="499"/>
      <c r="J12" s="137"/>
      <c r="K12" s="136" t="s">
        <v>757</v>
      </c>
      <c r="L12" s="136"/>
      <c r="M12"/>
      <c r="P12"/>
    </row>
    <row r="13" spans="2:19" ht="23.25" customHeight="1">
      <c r="B13" s="510" t="s">
        <v>188</v>
      </c>
      <c r="C13" s="502" t="s">
        <v>186</v>
      </c>
      <c r="D13" s="503">
        <v>750</v>
      </c>
      <c r="E13" s="503">
        <f t="shared" si="0"/>
        <v>150</v>
      </c>
      <c r="F13" s="503">
        <v>156</v>
      </c>
      <c r="G13" s="504">
        <f t="shared" si="1"/>
        <v>306</v>
      </c>
      <c r="H13" s="511">
        <f t="shared" si="2"/>
        <v>444</v>
      </c>
      <c r="I13" s="543" t="s">
        <v>755</v>
      </c>
      <c r="J13"/>
      <c r="K13"/>
      <c r="L13" s="499"/>
      <c r="M13" s="499"/>
      <c r="N13"/>
      <c r="O13"/>
      <c r="P13" s="499"/>
    </row>
    <row r="14" spans="2:19" ht="23.25" customHeight="1">
      <c r="B14" s="510" t="s">
        <v>13</v>
      </c>
      <c r="C14" s="502" t="s">
        <v>184</v>
      </c>
      <c r="D14" s="503">
        <v>844</v>
      </c>
      <c r="E14" s="503">
        <f t="shared" si="0"/>
        <v>168.8</v>
      </c>
      <c r="F14" s="503">
        <v>248</v>
      </c>
      <c r="G14" s="504">
        <f t="shared" si="1"/>
        <v>416.8</v>
      </c>
      <c r="H14" s="511">
        <f t="shared" si="2"/>
        <v>427.2</v>
      </c>
      <c r="I14" s="499"/>
      <c r="K14" s="499"/>
      <c r="L14" s="499"/>
      <c r="M14" s="499"/>
      <c r="O14" s="499"/>
      <c r="P14" s="499"/>
    </row>
    <row r="15" spans="2:19" ht="23.25" customHeight="1">
      <c r="B15" s="555" t="s">
        <v>185</v>
      </c>
      <c r="C15" s="556" t="s">
        <v>187</v>
      </c>
      <c r="D15" s="550">
        <v>870</v>
      </c>
      <c r="E15" s="550">
        <f t="shared" si="0"/>
        <v>174</v>
      </c>
      <c r="F15" s="550">
        <v>310</v>
      </c>
      <c r="G15" s="557">
        <f t="shared" si="1"/>
        <v>484</v>
      </c>
      <c r="H15" s="558">
        <f t="shared" si="2"/>
        <v>386</v>
      </c>
      <c r="I15" s="499"/>
      <c r="J15" s="499"/>
      <c r="K15" s="499"/>
      <c r="L15" s="499"/>
      <c r="M15" s="499"/>
      <c r="N15" s="499"/>
      <c r="O15" s="499"/>
      <c r="P15" s="499"/>
    </row>
    <row r="16" spans="2:19" ht="23.25" customHeight="1">
      <c r="B16" s="555" t="s">
        <v>190</v>
      </c>
      <c r="C16" s="556" t="s">
        <v>186</v>
      </c>
      <c r="D16" s="550">
        <v>632</v>
      </c>
      <c r="E16" s="550">
        <f t="shared" si="0"/>
        <v>126.4</v>
      </c>
      <c r="F16" s="550">
        <v>121</v>
      </c>
      <c r="G16" s="557">
        <f t="shared" si="1"/>
        <v>247.4</v>
      </c>
      <c r="H16" s="558">
        <f t="shared" si="2"/>
        <v>384.6</v>
      </c>
      <c r="I16" s="499"/>
      <c r="J16" s="499"/>
      <c r="K16" s="499"/>
      <c r="L16" s="499"/>
      <c r="M16" s="499"/>
      <c r="N16" s="499"/>
      <c r="O16" s="499"/>
      <c r="P16" s="499"/>
    </row>
    <row r="17" spans="1:16" ht="23.25" customHeight="1">
      <c r="B17" s="510" t="s">
        <v>11</v>
      </c>
      <c r="C17" s="502" t="s">
        <v>187</v>
      </c>
      <c r="D17" s="503">
        <v>701</v>
      </c>
      <c r="E17" s="503">
        <f t="shared" si="0"/>
        <v>140.20000000000002</v>
      </c>
      <c r="F17" s="503">
        <v>178</v>
      </c>
      <c r="G17" s="504">
        <f t="shared" si="1"/>
        <v>318.20000000000005</v>
      </c>
      <c r="H17" s="511">
        <f t="shared" si="2"/>
        <v>382.79999999999995</v>
      </c>
      <c r="I17" s="499"/>
      <c r="J17" s="499"/>
      <c r="K17" s="499"/>
      <c r="L17" s="499"/>
      <c r="M17" s="499"/>
      <c r="N17" s="499"/>
      <c r="O17" s="499"/>
      <c r="P17" s="499"/>
    </row>
    <row r="18" spans="1:16" ht="23.25" customHeight="1">
      <c r="B18" s="510" t="s">
        <v>188</v>
      </c>
      <c r="C18" s="502" t="s">
        <v>184</v>
      </c>
      <c r="D18" s="503">
        <v>554</v>
      </c>
      <c r="E18" s="503">
        <f t="shared" si="0"/>
        <v>110.80000000000001</v>
      </c>
      <c r="F18" s="503">
        <v>93</v>
      </c>
      <c r="G18" s="504">
        <f t="shared" si="1"/>
        <v>203.8</v>
      </c>
      <c r="H18" s="511">
        <f t="shared" si="2"/>
        <v>350.2</v>
      </c>
      <c r="I18" s="499"/>
      <c r="J18" s="499"/>
      <c r="K18" s="499"/>
      <c r="L18" s="499"/>
      <c r="M18" s="499"/>
      <c r="N18" s="499"/>
      <c r="O18" s="499"/>
      <c r="P18" s="499"/>
    </row>
    <row r="19" spans="1:16" ht="23.25" customHeight="1">
      <c r="B19" s="510" t="s">
        <v>189</v>
      </c>
      <c r="C19" s="502" t="s">
        <v>187</v>
      </c>
      <c r="D19" s="503">
        <v>456</v>
      </c>
      <c r="E19" s="503">
        <f t="shared" si="0"/>
        <v>91.2</v>
      </c>
      <c r="F19" s="503">
        <v>35</v>
      </c>
      <c r="G19" s="504">
        <f t="shared" si="1"/>
        <v>126.2</v>
      </c>
      <c r="H19" s="511">
        <f t="shared" si="2"/>
        <v>329.8</v>
      </c>
      <c r="I19" s="499"/>
      <c r="J19" s="499"/>
      <c r="K19" s="499"/>
      <c r="L19" s="499"/>
      <c r="M19" s="499"/>
      <c r="N19" s="499"/>
      <c r="O19" s="499"/>
      <c r="P19" s="499"/>
    </row>
    <row r="20" spans="1:16" ht="23.25" customHeight="1">
      <c r="B20" s="510" t="s">
        <v>11</v>
      </c>
      <c r="C20" s="502" t="s">
        <v>186</v>
      </c>
      <c r="D20" s="503">
        <v>586</v>
      </c>
      <c r="E20" s="503">
        <f t="shared" si="0"/>
        <v>117.2</v>
      </c>
      <c r="F20" s="503">
        <v>147</v>
      </c>
      <c r="G20" s="504">
        <f t="shared" si="1"/>
        <v>264.2</v>
      </c>
      <c r="H20" s="511">
        <f t="shared" si="2"/>
        <v>321.8</v>
      </c>
      <c r="I20" s="499"/>
      <c r="J20" s="499"/>
      <c r="K20" s="499"/>
      <c r="L20" s="499"/>
      <c r="M20" s="499"/>
      <c r="N20" s="499"/>
      <c r="O20" s="499"/>
      <c r="P20" s="499"/>
    </row>
    <row r="21" spans="1:16" ht="23.25" customHeight="1" thickBot="1">
      <c r="B21" s="512" t="s">
        <v>192</v>
      </c>
      <c r="C21" s="513" t="s">
        <v>184</v>
      </c>
      <c r="D21" s="514">
        <v>278</v>
      </c>
      <c r="E21" s="514">
        <f t="shared" si="0"/>
        <v>55.6</v>
      </c>
      <c r="F21" s="514">
        <v>11</v>
      </c>
      <c r="G21" s="515">
        <f t="shared" si="1"/>
        <v>66.599999999999994</v>
      </c>
      <c r="H21" s="516">
        <f t="shared" si="2"/>
        <v>211.4</v>
      </c>
      <c r="I21" s="499"/>
      <c r="J21" s="499"/>
      <c r="K21" s="499"/>
      <c r="L21" s="499"/>
      <c r="M21" s="499"/>
      <c r="N21" s="499"/>
      <c r="O21" s="499"/>
      <c r="P21" s="499"/>
    </row>
    <row r="22" spans="1:16" ht="18.5" thickBot="1">
      <c r="B22" s="517" t="s">
        <v>183</v>
      </c>
      <c r="C22" s="518"/>
      <c r="D22" s="519">
        <f>SUM(D3:D21)</f>
        <v>13273</v>
      </c>
      <c r="E22" s="519">
        <f>SUM(E3:E21)</f>
        <v>2654.5999999999995</v>
      </c>
      <c r="F22" s="519">
        <f>SUM(F3:F21)</f>
        <v>2329</v>
      </c>
      <c r="G22" s="519">
        <f>SUM(G3:G21)</f>
        <v>4983.6000000000004</v>
      </c>
      <c r="H22" s="520">
        <f>SUM(H3:H21)</f>
        <v>8289.4</v>
      </c>
      <c r="I22" s="499"/>
      <c r="M22" s="499"/>
    </row>
    <row r="24" spans="1:16" ht="23">
      <c r="A24" s="537"/>
      <c r="B24" s="132" t="s">
        <v>750</v>
      </c>
      <c r="C24" s="132"/>
      <c r="D24" s="132"/>
      <c r="E24" s="132"/>
      <c r="F24" s="132"/>
      <c r="G24" s="132"/>
      <c r="H24" s="132"/>
      <c r="J24" s="499"/>
      <c r="K24" s="499"/>
      <c r="L24" s="499"/>
      <c r="N24" s="499"/>
      <c r="O24" s="499"/>
      <c r="P24" s="499"/>
    </row>
    <row r="25" spans="1:16" s="499" customFormat="1" ht="58.5" customHeight="1">
      <c r="A25" s="538"/>
      <c r="B25" s="613" t="s">
        <v>746</v>
      </c>
      <c r="C25" s="613"/>
      <c r="D25" s="613"/>
      <c r="E25" s="613"/>
      <c r="F25" s="613"/>
      <c r="G25" s="613"/>
      <c r="H25" s="613"/>
    </row>
    <row r="26" spans="1:16" s="499" customFormat="1" ht="24" customHeight="1">
      <c r="A26" s="538"/>
      <c r="B26" s="540" t="s">
        <v>751</v>
      </c>
      <c r="C26" s="541"/>
      <c r="D26" s="541"/>
      <c r="E26" s="541"/>
      <c r="F26" s="541"/>
      <c r="G26" s="541"/>
      <c r="H26" s="541"/>
      <c r="J26" s="500"/>
      <c r="K26" s="500"/>
      <c r="L26" s="500"/>
      <c r="N26" s="500"/>
      <c r="O26" s="500"/>
      <c r="P26" s="500"/>
    </row>
    <row r="27" spans="1:16" s="500" customFormat="1" ht="42" customHeight="1">
      <c r="A27" s="539"/>
      <c r="B27" s="610" t="s">
        <v>747</v>
      </c>
      <c r="C27" s="610"/>
      <c r="D27" s="610"/>
      <c r="E27" s="610"/>
      <c r="F27" s="610"/>
      <c r="G27" s="610"/>
      <c r="H27" s="610"/>
    </row>
    <row r="28" spans="1:16" s="500" customFormat="1" ht="61.5" customHeight="1">
      <c r="A28" s="539"/>
      <c r="B28" s="610" t="s">
        <v>748</v>
      </c>
      <c r="C28" s="610"/>
      <c r="D28" s="610"/>
      <c r="E28" s="610"/>
      <c r="F28" s="610"/>
      <c r="G28" s="610"/>
      <c r="H28" s="610"/>
    </row>
    <row r="29" spans="1:16" s="500" customFormat="1" ht="61.5" customHeight="1">
      <c r="A29" s="539"/>
      <c r="B29" s="610" t="s">
        <v>749</v>
      </c>
      <c r="C29" s="610"/>
      <c r="D29" s="610"/>
      <c r="E29" s="610"/>
      <c r="F29" s="610"/>
      <c r="G29" s="610"/>
      <c r="H29" s="610"/>
      <c r="J29" s="79"/>
      <c r="K29" s="79"/>
      <c r="L29" s="499"/>
      <c r="N29" s="79"/>
      <c r="O29" s="79"/>
      <c r="P29" s="499"/>
    </row>
    <row r="30" spans="1:16" s="499" customFormat="1">
      <c r="B30" s="540"/>
      <c r="C30" s="541"/>
      <c r="D30" s="541"/>
      <c r="E30" s="541"/>
      <c r="F30" s="541"/>
      <c r="G30" s="541"/>
      <c r="H30" s="541"/>
      <c r="J30" s="79"/>
      <c r="K30" s="79"/>
      <c r="N30" s="79"/>
      <c r="O30" s="79"/>
    </row>
    <row r="31" spans="1:16" s="499" customFormat="1">
      <c r="J31" s="79"/>
      <c r="K31" s="79"/>
      <c r="N31" s="79"/>
      <c r="O31" s="79"/>
    </row>
    <row r="32" spans="1:16" s="499" customFormat="1">
      <c r="J32" s="79"/>
      <c r="K32" s="79"/>
      <c r="N32" s="79"/>
      <c r="O32" s="79"/>
    </row>
    <row r="33" spans="10:16" s="499" customFormat="1">
      <c r="J33" s="79"/>
      <c r="K33" s="79"/>
      <c r="N33" s="79"/>
      <c r="O33" s="79"/>
    </row>
    <row r="34" spans="10:16" s="499" customFormat="1">
      <c r="J34" s="79"/>
      <c r="K34" s="79"/>
      <c r="N34" s="79"/>
      <c r="O34" s="79"/>
    </row>
    <row r="35" spans="10:16" s="499" customFormat="1">
      <c r="J35" s="79"/>
      <c r="K35" s="79"/>
      <c r="N35" s="79"/>
      <c r="O35" s="79"/>
    </row>
    <row r="36" spans="10:16" s="499" customFormat="1">
      <c r="J36"/>
      <c r="K36"/>
      <c r="L36" s="77"/>
      <c r="N36"/>
      <c r="O36"/>
      <c r="P36" s="77"/>
    </row>
    <row r="37" spans="10:16">
      <c r="J37"/>
      <c r="K37"/>
      <c r="N37"/>
      <c r="O37"/>
    </row>
    <row r="38" spans="10:16">
      <c r="J38"/>
      <c r="K38"/>
      <c r="N38"/>
      <c r="O38"/>
    </row>
    <row r="39" spans="10:16">
      <c r="J39"/>
      <c r="K39"/>
      <c r="N39"/>
      <c r="O39"/>
    </row>
    <row r="40" spans="10:16">
      <c r="J40"/>
      <c r="K40"/>
      <c r="N40"/>
      <c r="O40"/>
    </row>
    <row r="41" spans="10:16">
      <c r="J41"/>
      <c r="K41"/>
      <c r="N41"/>
      <c r="O41"/>
    </row>
    <row r="42" spans="10:16">
      <c r="J42"/>
      <c r="K42"/>
      <c r="N42"/>
      <c r="O42"/>
    </row>
    <row r="43" spans="10:16">
      <c r="J43"/>
      <c r="K43"/>
      <c r="N43"/>
      <c r="O43"/>
    </row>
    <row r="44" spans="10:16">
      <c r="J44"/>
      <c r="K44"/>
      <c r="N44"/>
      <c r="O44"/>
    </row>
    <row r="45" spans="10:16">
      <c r="J45"/>
      <c r="K45"/>
      <c r="N45"/>
      <c r="O45"/>
    </row>
    <row r="46" spans="10:16">
      <c r="J46"/>
      <c r="K46"/>
      <c r="N46"/>
      <c r="O46"/>
    </row>
    <row r="47" spans="10:16">
      <c r="J47"/>
      <c r="K47"/>
      <c r="N47"/>
      <c r="O47"/>
    </row>
    <row r="48" spans="10:16">
      <c r="J48"/>
      <c r="K48"/>
      <c r="N48"/>
      <c r="O48"/>
    </row>
    <row r="49" spans="10:15">
      <c r="J49"/>
      <c r="K49"/>
      <c r="N49"/>
      <c r="O49"/>
    </row>
    <row r="50" spans="10:15">
      <c r="J50"/>
      <c r="K50"/>
      <c r="N50"/>
      <c r="O50"/>
    </row>
    <row r="51" spans="10:15">
      <c r="J51"/>
      <c r="K51"/>
      <c r="N51"/>
      <c r="O51"/>
    </row>
    <row r="52" spans="10:15">
      <c r="J52"/>
      <c r="K52"/>
      <c r="N52"/>
      <c r="O52"/>
    </row>
    <row r="53" spans="10:15">
      <c r="J53"/>
      <c r="K53"/>
      <c r="N53"/>
      <c r="O53"/>
    </row>
  </sheetData>
  <dataConsolidate link="1">
    <dataRefs count="2">
      <dataRef ref="B3:D8" sheet="Consolidate"/>
      <dataRef ref="F3:H8" sheet="Consolidate"/>
    </dataRefs>
  </dataConsolidate>
  <mergeCells count="7">
    <mergeCell ref="B29:H29"/>
    <mergeCell ref="Q2:S5"/>
    <mergeCell ref="N6:O7"/>
    <mergeCell ref="J6:L7"/>
    <mergeCell ref="B25:H25"/>
    <mergeCell ref="B27:H27"/>
    <mergeCell ref="B28:H2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75C0B-DBAA-472C-99D1-3EA9E0AAE901}">
  <dimension ref="A1:AJ34"/>
  <sheetViews>
    <sheetView showGridLines="0" workbookViewId="0"/>
  </sheetViews>
  <sheetFormatPr defaultColWidth="9.1796875" defaultRowHeight="17.5"/>
  <cols>
    <col min="1" max="1" width="2" style="7" customWidth="1"/>
    <col min="2" max="2" width="3.1796875" style="7" bestFit="1" customWidth="1"/>
    <col min="3" max="3" width="9.26953125" style="7" bestFit="1" customWidth="1"/>
    <col min="4" max="6" width="7.81640625" style="7" customWidth="1"/>
    <col min="7" max="7" width="3.54296875" style="7" customWidth="1"/>
    <col min="8" max="8" width="9.26953125" style="7" bestFit="1" customWidth="1"/>
    <col min="9" max="9" width="9.81640625" style="7" customWidth="1"/>
    <col min="10" max="10" width="11.81640625" style="7" bestFit="1" customWidth="1"/>
    <col min="11" max="11" width="9.1796875" style="7"/>
    <col min="12" max="12" width="9.7265625" style="7" bestFit="1" customWidth="1"/>
    <col min="13" max="13" width="3.54296875" style="7" customWidth="1"/>
    <col min="14" max="14" width="9.26953125" style="7" bestFit="1" customWidth="1"/>
    <col min="15" max="15" width="9.1796875" style="7"/>
    <col min="16" max="16" width="11.81640625" style="7" bestFit="1" customWidth="1"/>
    <col min="17" max="17" width="9.1796875" style="7"/>
    <col min="18" max="18" width="9.7265625" style="7" bestFit="1" customWidth="1"/>
    <col min="19" max="19" width="1.453125" style="7" customWidth="1"/>
    <col min="20" max="20" width="5" style="7" customWidth="1"/>
    <col min="21" max="16384" width="9.1796875" style="7"/>
  </cols>
  <sheetData>
    <row r="1" spans="1:36" ht="18" thickBot="1">
      <c r="B1" s="20" t="s">
        <v>85</v>
      </c>
      <c r="H1" s="616" t="s">
        <v>119</v>
      </c>
      <c r="I1" s="617"/>
      <c r="J1" s="617"/>
      <c r="K1" s="617"/>
      <c r="L1" s="618"/>
      <c r="N1" s="616" t="s">
        <v>119</v>
      </c>
      <c r="O1" s="617"/>
      <c r="P1" s="617"/>
      <c r="Q1" s="617"/>
      <c r="R1" s="618"/>
      <c r="T1" s="619" t="s">
        <v>371</v>
      </c>
      <c r="U1" s="619"/>
      <c r="V1" s="619"/>
      <c r="W1" s="619"/>
      <c r="X1" s="619"/>
      <c r="Y1" s="619"/>
    </row>
    <row r="2" spans="1:36" ht="18" thickBot="1">
      <c r="B2" s="31" t="s">
        <v>370</v>
      </c>
      <c r="H2" s="48" t="s">
        <v>86</v>
      </c>
      <c r="I2" s="49" t="s">
        <v>87</v>
      </c>
      <c r="J2" s="49" t="s">
        <v>88</v>
      </c>
      <c r="K2" s="49" t="s">
        <v>89</v>
      </c>
      <c r="L2" s="50" t="s">
        <v>90</v>
      </c>
      <c r="N2" s="48" t="s">
        <v>86</v>
      </c>
      <c r="O2" s="49" t="s">
        <v>87</v>
      </c>
      <c r="P2" s="49" t="s">
        <v>88</v>
      </c>
      <c r="Q2" s="49" t="s">
        <v>89</v>
      </c>
      <c r="R2" s="50" t="s">
        <v>90</v>
      </c>
      <c r="T2" s="619"/>
      <c r="U2" s="619"/>
      <c r="V2" s="619"/>
      <c r="W2" s="619"/>
      <c r="X2" s="619"/>
      <c r="Y2" s="619"/>
    </row>
    <row r="3" spans="1:36" ht="20.25" customHeight="1">
      <c r="C3" s="21"/>
      <c r="D3" s="32" t="s">
        <v>75</v>
      </c>
      <c r="E3" s="33"/>
      <c r="F3" s="33"/>
      <c r="H3" s="210">
        <v>1</v>
      </c>
      <c r="I3" s="211" t="s">
        <v>91</v>
      </c>
      <c r="J3" s="211" t="s">
        <v>92</v>
      </c>
      <c r="K3" s="212" t="s">
        <v>5</v>
      </c>
      <c r="L3" s="213">
        <v>780</v>
      </c>
      <c r="N3" s="210">
        <v>1</v>
      </c>
      <c r="O3" s="211" t="s">
        <v>91</v>
      </c>
      <c r="P3" s="211" t="s">
        <v>92</v>
      </c>
      <c r="Q3" s="212" t="s">
        <v>5</v>
      </c>
      <c r="R3" s="213">
        <v>780</v>
      </c>
      <c r="T3" s="254" t="s">
        <v>369</v>
      </c>
      <c r="U3" s="255"/>
      <c r="V3" s="255"/>
      <c r="W3" s="255"/>
      <c r="X3" s="255"/>
      <c r="Y3" s="255"/>
    </row>
    <row r="4" spans="1:36" ht="20.25" customHeight="1">
      <c r="B4" s="22"/>
      <c r="C4" s="22"/>
      <c r="D4" s="23" t="s">
        <v>71</v>
      </c>
      <c r="E4" s="24" t="s">
        <v>12</v>
      </c>
      <c r="F4" s="25" t="s">
        <v>72</v>
      </c>
      <c r="H4" s="214">
        <v>1</v>
      </c>
      <c r="I4" s="215" t="s">
        <v>93</v>
      </c>
      <c r="J4" s="215" t="s">
        <v>94</v>
      </c>
      <c r="K4" s="216" t="s">
        <v>95</v>
      </c>
      <c r="L4" s="217">
        <v>189</v>
      </c>
      <c r="N4" s="214">
        <v>1</v>
      </c>
      <c r="O4" s="215" t="s">
        <v>93</v>
      </c>
      <c r="P4" s="215" t="s">
        <v>94</v>
      </c>
      <c r="Q4" s="216" t="s">
        <v>95</v>
      </c>
      <c r="R4" s="217">
        <v>189</v>
      </c>
      <c r="T4" s="256"/>
      <c r="U4" s="257" t="s">
        <v>377</v>
      </c>
      <c r="V4" s="255"/>
      <c r="W4" s="255"/>
      <c r="X4" s="255"/>
      <c r="Y4" s="255"/>
    </row>
    <row r="5" spans="1:36" ht="20.25" customHeight="1">
      <c r="A5" s="26"/>
      <c r="B5" s="615" t="s">
        <v>76</v>
      </c>
      <c r="C5" s="27" t="s">
        <v>73</v>
      </c>
      <c r="D5" s="34">
        <v>4</v>
      </c>
      <c r="E5" s="35">
        <v>8</v>
      </c>
      <c r="F5" s="36">
        <v>4</v>
      </c>
      <c r="H5" s="214">
        <v>1</v>
      </c>
      <c r="I5" s="215" t="s">
        <v>93</v>
      </c>
      <c r="J5" s="215" t="s">
        <v>96</v>
      </c>
      <c r="K5" s="216" t="s">
        <v>4</v>
      </c>
      <c r="L5" s="217">
        <v>687</v>
      </c>
      <c r="N5" s="214">
        <v>1</v>
      </c>
      <c r="O5" s="215" t="s">
        <v>93</v>
      </c>
      <c r="P5" s="215" t="s">
        <v>96</v>
      </c>
      <c r="Q5" s="216" t="s">
        <v>4</v>
      </c>
      <c r="R5" s="217">
        <v>687</v>
      </c>
      <c r="U5" s="614" t="s">
        <v>376</v>
      </c>
      <c r="V5" s="614"/>
      <c r="W5" s="614"/>
      <c r="X5" s="614"/>
      <c r="Y5" s="614"/>
      <c r="Z5" s="68"/>
      <c r="AA5" s="68"/>
      <c r="AB5" s="68"/>
      <c r="AC5" s="68"/>
      <c r="AD5" s="68"/>
      <c r="AE5" s="68"/>
      <c r="AF5" s="68"/>
      <c r="AG5" s="68"/>
      <c r="AH5" s="68"/>
      <c r="AI5" s="68"/>
      <c r="AJ5" s="68"/>
    </row>
    <row r="6" spans="1:36" ht="20.25" customHeight="1">
      <c r="A6" s="26"/>
      <c r="B6" s="615"/>
      <c r="C6" s="28" t="s">
        <v>74</v>
      </c>
      <c r="D6" s="37">
        <v>5</v>
      </c>
      <c r="E6" s="38">
        <v>6</v>
      </c>
      <c r="F6" s="39">
        <v>3</v>
      </c>
      <c r="H6" s="214">
        <v>3</v>
      </c>
      <c r="I6" s="215" t="s">
        <v>93</v>
      </c>
      <c r="J6" s="215" t="s">
        <v>92</v>
      </c>
      <c r="K6" s="216" t="s">
        <v>5</v>
      </c>
      <c r="L6" s="217">
        <v>4521</v>
      </c>
      <c r="N6" s="214">
        <v>3</v>
      </c>
      <c r="O6" s="215" t="s">
        <v>93</v>
      </c>
      <c r="P6" s="215" t="s">
        <v>92</v>
      </c>
      <c r="Q6" s="216" t="s">
        <v>5</v>
      </c>
      <c r="R6" s="217">
        <v>4521</v>
      </c>
      <c r="U6" s="614"/>
      <c r="V6" s="614"/>
      <c r="W6" s="614"/>
      <c r="X6" s="614"/>
      <c r="Y6" s="614"/>
      <c r="Z6" s="68"/>
      <c r="AA6" s="68"/>
      <c r="AB6" s="68"/>
      <c r="AC6" s="68"/>
      <c r="AD6" s="68"/>
      <c r="AE6" s="68"/>
      <c r="AF6" s="68"/>
      <c r="AG6" s="68"/>
      <c r="AH6" s="68"/>
      <c r="AI6" s="68"/>
      <c r="AJ6" s="68"/>
    </row>
    <row r="7" spans="1:36" ht="20.25" customHeight="1">
      <c r="A7" s="26"/>
      <c r="B7" s="615"/>
      <c r="C7" s="28" t="s">
        <v>51</v>
      </c>
      <c r="D7" s="37">
        <v>6</v>
      </c>
      <c r="E7" s="38">
        <v>4</v>
      </c>
      <c r="F7" s="39">
        <v>3</v>
      </c>
      <c r="H7" s="214">
        <v>2</v>
      </c>
      <c r="I7" s="215" t="s">
        <v>97</v>
      </c>
      <c r="J7" s="215" t="s">
        <v>94</v>
      </c>
      <c r="K7" s="216" t="s">
        <v>95</v>
      </c>
      <c r="L7" s="217">
        <v>2487</v>
      </c>
      <c r="N7" s="214">
        <v>2</v>
      </c>
      <c r="O7" s="215" t="s">
        <v>97</v>
      </c>
      <c r="P7" s="215" t="s">
        <v>94</v>
      </c>
      <c r="Q7" s="216" t="s">
        <v>95</v>
      </c>
      <c r="R7" s="217">
        <v>2487</v>
      </c>
      <c r="T7" s="68"/>
      <c r="U7" s="614" t="s">
        <v>375</v>
      </c>
      <c r="V7" s="614"/>
      <c r="W7" s="614"/>
      <c r="X7" s="614"/>
      <c r="Y7" s="614"/>
      <c r="Z7" s="68"/>
      <c r="AA7" s="68"/>
      <c r="AB7" s="68"/>
      <c r="AC7" s="68"/>
      <c r="AD7" s="68"/>
      <c r="AE7" s="68"/>
      <c r="AF7" s="68"/>
      <c r="AG7" s="68"/>
      <c r="AH7" s="68"/>
      <c r="AI7" s="68"/>
      <c r="AJ7" s="68"/>
    </row>
    <row r="8" spans="1:36" ht="20.25" customHeight="1">
      <c r="A8" s="26"/>
      <c r="B8" s="615"/>
      <c r="C8" s="28" t="s">
        <v>77</v>
      </c>
      <c r="D8" s="37">
        <v>2</v>
      </c>
      <c r="E8" s="38">
        <v>3</v>
      </c>
      <c r="F8" s="39">
        <v>5</v>
      </c>
      <c r="H8" s="214">
        <v>1</v>
      </c>
      <c r="I8" s="215" t="s">
        <v>98</v>
      </c>
      <c r="J8" s="215" t="s">
        <v>92</v>
      </c>
      <c r="K8" s="216" t="s">
        <v>95</v>
      </c>
      <c r="L8" s="217">
        <v>1997</v>
      </c>
      <c r="N8" s="214">
        <v>1</v>
      </c>
      <c r="O8" s="215" t="s">
        <v>98</v>
      </c>
      <c r="P8" s="215" t="s">
        <v>92</v>
      </c>
      <c r="Q8" s="216" t="s">
        <v>95</v>
      </c>
      <c r="R8" s="217">
        <v>1997</v>
      </c>
      <c r="T8" s="222"/>
      <c r="U8" s="614"/>
      <c r="V8" s="614"/>
      <c r="W8" s="614"/>
      <c r="X8" s="614"/>
      <c r="Y8" s="614"/>
      <c r="Z8" s="68"/>
      <c r="AA8" s="68"/>
      <c r="AB8" s="68"/>
      <c r="AC8" s="68"/>
      <c r="AD8" s="68"/>
      <c r="AE8" s="68"/>
      <c r="AF8" s="68"/>
      <c r="AG8" s="68"/>
      <c r="AH8" s="68"/>
      <c r="AI8" s="68"/>
      <c r="AJ8" s="68"/>
    </row>
    <row r="9" spans="1:36" ht="20.25" customHeight="1">
      <c r="A9" s="26"/>
      <c r="B9" s="615"/>
      <c r="C9" s="28" t="s">
        <v>8</v>
      </c>
      <c r="D9" s="37">
        <v>4</v>
      </c>
      <c r="E9" s="38">
        <v>2</v>
      </c>
      <c r="F9" s="39">
        <v>6</v>
      </c>
      <c r="H9" s="214">
        <v>1</v>
      </c>
      <c r="I9" s="215" t="s">
        <v>99</v>
      </c>
      <c r="J9" s="215" t="s">
        <v>100</v>
      </c>
      <c r="K9" s="216" t="s">
        <v>7</v>
      </c>
      <c r="L9" s="217">
        <v>2576</v>
      </c>
      <c r="N9" s="214">
        <v>1</v>
      </c>
      <c r="O9" s="215" t="s">
        <v>99</v>
      </c>
      <c r="P9" s="215" t="s">
        <v>100</v>
      </c>
      <c r="Q9" s="216" t="s">
        <v>7</v>
      </c>
      <c r="R9" s="217">
        <v>2576</v>
      </c>
      <c r="T9" s="68"/>
      <c r="U9"/>
      <c r="V9"/>
      <c r="W9"/>
      <c r="X9"/>
      <c r="Y9"/>
      <c r="Z9" s="68"/>
      <c r="AA9" s="68"/>
      <c r="AB9" s="68"/>
      <c r="AC9" s="68"/>
      <c r="AD9" s="68"/>
      <c r="AE9" s="68"/>
      <c r="AF9" s="68"/>
      <c r="AG9" s="68"/>
      <c r="AH9" s="68"/>
      <c r="AI9" s="68"/>
      <c r="AJ9" s="68"/>
    </row>
    <row r="10" spans="1:36" ht="20.25" customHeight="1">
      <c r="A10" s="26"/>
      <c r="B10" s="615"/>
      <c r="C10" s="28" t="s">
        <v>78</v>
      </c>
      <c r="D10" s="37">
        <v>4</v>
      </c>
      <c r="E10" s="38">
        <v>2</v>
      </c>
      <c r="F10" s="39">
        <v>7</v>
      </c>
      <c r="H10" s="214">
        <v>3</v>
      </c>
      <c r="I10" s="215" t="s">
        <v>99</v>
      </c>
      <c r="J10" s="215" t="s">
        <v>101</v>
      </c>
      <c r="K10" s="216" t="s">
        <v>102</v>
      </c>
      <c r="L10" s="217">
        <v>4231</v>
      </c>
      <c r="N10" s="214">
        <v>3</v>
      </c>
      <c r="O10" s="215" t="s">
        <v>99</v>
      </c>
      <c r="P10" s="215" t="s">
        <v>101</v>
      </c>
      <c r="Q10" s="216" t="s">
        <v>102</v>
      </c>
      <c r="R10" s="217">
        <v>4231</v>
      </c>
      <c r="T10"/>
      <c r="U10"/>
      <c r="V10"/>
      <c r="W10"/>
      <c r="X10"/>
      <c r="Y10"/>
      <c r="Z10"/>
      <c r="AA10"/>
      <c r="AB10"/>
      <c r="AC10"/>
      <c r="AD10"/>
      <c r="AE10"/>
      <c r="AF10" s="68"/>
      <c r="AG10" s="68"/>
      <c r="AH10" s="68"/>
      <c r="AI10" s="68"/>
      <c r="AJ10" s="68"/>
    </row>
    <row r="11" spans="1:36" ht="20.25" customHeight="1">
      <c r="A11" s="26"/>
      <c r="B11" s="615"/>
      <c r="C11" s="28" t="s">
        <v>79</v>
      </c>
      <c r="D11" s="37">
        <v>6</v>
      </c>
      <c r="E11" s="38">
        <v>4</v>
      </c>
      <c r="F11" s="39">
        <v>5</v>
      </c>
      <c r="H11" s="214">
        <v>2</v>
      </c>
      <c r="I11" s="215" t="s">
        <v>103</v>
      </c>
      <c r="J11" s="215" t="s">
        <v>104</v>
      </c>
      <c r="K11" s="216" t="s">
        <v>105</v>
      </c>
      <c r="L11" s="217">
        <v>2199</v>
      </c>
      <c r="N11" s="214">
        <v>2</v>
      </c>
      <c r="O11" s="215" t="s">
        <v>103</v>
      </c>
      <c r="P11" s="215" t="s">
        <v>104</v>
      </c>
      <c r="Q11" s="216" t="s">
        <v>105</v>
      </c>
      <c r="R11" s="217">
        <v>2199</v>
      </c>
      <c r="T11"/>
      <c r="U11"/>
      <c r="V11"/>
      <c r="W11"/>
      <c r="X11"/>
      <c r="Y11"/>
      <c r="Z11"/>
      <c r="AA11"/>
      <c r="AB11"/>
      <c r="AC11"/>
      <c r="AD11"/>
      <c r="AE11"/>
      <c r="AF11" s="68"/>
      <c r="AG11" s="68"/>
      <c r="AH11" s="68"/>
      <c r="AI11" s="68"/>
      <c r="AJ11" s="68"/>
    </row>
    <row r="12" spans="1:36" ht="20.25" customHeight="1">
      <c r="A12" s="26"/>
      <c r="B12" s="615"/>
      <c r="C12" s="28" t="s">
        <v>80</v>
      </c>
      <c r="D12" s="37">
        <v>1</v>
      </c>
      <c r="E12" s="38">
        <v>5</v>
      </c>
      <c r="F12" s="39">
        <v>3</v>
      </c>
      <c r="H12" s="214">
        <v>1</v>
      </c>
      <c r="I12" s="215" t="s">
        <v>98</v>
      </c>
      <c r="J12" s="215" t="s">
        <v>101</v>
      </c>
      <c r="K12" s="216" t="s">
        <v>102</v>
      </c>
      <c r="L12" s="217">
        <v>2010</v>
      </c>
      <c r="N12" s="214">
        <v>1</v>
      </c>
      <c r="O12" s="215" t="s">
        <v>98</v>
      </c>
      <c r="P12" s="215" t="s">
        <v>101</v>
      </c>
      <c r="Q12" s="216" t="s">
        <v>102</v>
      </c>
      <c r="R12" s="217">
        <v>2010</v>
      </c>
      <c r="T12"/>
      <c r="U12"/>
      <c r="V12"/>
      <c r="W12"/>
      <c r="X12"/>
      <c r="Y12"/>
      <c r="Z12"/>
      <c r="AA12"/>
      <c r="AB12"/>
      <c r="AC12"/>
      <c r="AD12"/>
      <c r="AE12"/>
      <c r="AF12" s="68"/>
      <c r="AG12" s="68"/>
      <c r="AH12" s="68"/>
      <c r="AI12" s="68"/>
      <c r="AJ12" s="68"/>
    </row>
    <row r="13" spans="1:36" ht="20.25" customHeight="1">
      <c r="A13" s="26"/>
      <c r="B13" s="615"/>
      <c r="C13" s="28" t="s">
        <v>81</v>
      </c>
      <c r="D13" s="37">
        <v>4</v>
      </c>
      <c r="E13" s="38">
        <v>6</v>
      </c>
      <c r="F13" s="39">
        <v>2</v>
      </c>
      <c r="H13" s="214">
        <v>2</v>
      </c>
      <c r="I13" s="215" t="s">
        <v>91</v>
      </c>
      <c r="J13" s="215" t="s">
        <v>120</v>
      </c>
      <c r="K13" s="216" t="s">
        <v>107</v>
      </c>
      <c r="L13" s="217">
        <v>1278</v>
      </c>
      <c r="N13" s="214">
        <v>2</v>
      </c>
      <c r="O13" s="215" t="s">
        <v>91</v>
      </c>
      <c r="P13" s="215" t="s">
        <v>120</v>
      </c>
      <c r="Q13" s="216" t="s">
        <v>107</v>
      </c>
      <c r="R13" s="217">
        <v>1278</v>
      </c>
      <c r="T13"/>
      <c r="U13"/>
      <c r="V13"/>
      <c r="W13"/>
      <c r="X13"/>
      <c r="Y13"/>
      <c r="Z13"/>
      <c r="AA13"/>
      <c r="AB13"/>
      <c r="AC13"/>
      <c r="AD13"/>
      <c r="AE13"/>
      <c r="AF13" s="68"/>
      <c r="AG13" s="68"/>
      <c r="AH13" s="68"/>
      <c r="AI13" s="68"/>
      <c r="AJ13" s="68"/>
    </row>
    <row r="14" spans="1:36" ht="20.25" customHeight="1">
      <c r="A14" s="26"/>
      <c r="B14" s="615"/>
      <c r="C14" s="28" t="s">
        <v>82</v>
      </c>
      <c r="D14" s="37">
        <v>5</v>
      </c>
      <c r="E14" s="38">
        <v>7</v>
      </c>
      <c r="F14" s="39">
        <v>2</v>
      </c>
      <c r="H14" s="214">
        <v>3</v>
      </c>
      <c r="I14" s="215" t="s">
        <v>108</v>
      </c>
      <c r="J14" s="215" t="s">
        <v>109</v>
      </c>
      <c r="K14" s="216" t="s">
        <v>5</v>
      </c>
      <c r="L14" s="217">
        <v>4121</v>
      </c>
      <c r="N14" s="214">
        <v>3</v>
      </c>
      <c r="O14" s="215" t="s">
        <v>108</v>
      </c>
      <c r="P14" s="215" t="s">
        <v>109</v>
      </c>
      <c r="Q14" s="216" t="s">
        <v>5</v>
      </c>
      <c r="R14" s="217">
        <v>4121</v>
      </c>
      <c r="T14"/>
      <c r="U14"/>
      <c r="V14"/>
      <c r="W14"/>
      <c r="X14"/>
      <c r="Y14"/>
      <c r="Z14"/>
      <c r="AA14"/>
      <c r="AB14"/>
      <c r="AC14"/>
      <c r="AD14"/>
      <c r="AE14"/>
      <c r="AF14" s="68"/>
      <c r="AG14" s="68"/>
      <c r="AH14" s="68"/>
      <c r="AI14" s="68"/>
      <c r="AJ14" s="68"/>
    </row>
    <row r="15" spans="1:36" ht="20.25" customHeight="1">
      <c r="A15" s="26"/>
      <c r="B15" s="615"/>
      <c r="C15" s="28" t="s">
        <v>83</v>
      </c>
      <c r="D15" s="37">
        <v>4</v>
      </c>
      <c r="E15" s="38">
        <v>8</v>
      </c>
      <c r="F15" s="39">
        <v>4</v>
      </c>
      <c r="H15" s="214">
        <v>3</v>
      </c>
      <c r="I15" s="215" t="s">
        <v>93</v>
      </c>
      <c r="J15" s="215" t="s">
        <v>96</v>
      </c>
      <c r="K15" s="216" t="s">
        <v>110</v>
      </c>
      <c r="L15" s="217">
        <v>3999</v>
      </c>
      <c r="N15" s="214">
        <v>3</v>
      </c>
      <c r="O15" s="215" t="s">
        <v>93</v>
      </c>
      <c r="P15" s="215" t="s">
        <v>96</v>
      </c>
      <c r="Q15" s="216" t="s">
        <v>110</v>
      </c>
      <c r="R15" s="217">
        <v>3999</v>
      </c>
      <c r="T15"/>
      <c r="U15"/>
      <c r="V15"/>
      <c r="W15"/>
      <c r="X15"/>
      <c r="Y15"/>
      <c r="Z15"/>
      <c r="AA15"/>
      <c r="AB15"/>
      <c r="AC15"/>
      <c r="AD15"/>
      <c r="AE15"/>
      <c r="AF15" s="68"/>
      <c r="AG15" s="68"/>
      <c r="AH15" s="68"/>
      <c r="AI15" s="68"/>
      <c r="AJ15" s="68"/>
    </row>
    <row r="16" spans="1:36" ht="20.25" customHeight="1">
      <c r="A16" s="26"/>
      <c r="B16" s="615"/>
      <c r="C16" s="29" t="s">
        <v>84</v>
      </c>
      <c r="D16" s="40">
        <v>3</v>
      </c>
      <c r="E16" s="41">
        <v>5</v>
      </c>
      <c r="F16" s="42">
        <v>5</v>
      </c>
      <c r="H16" s="214">
        <v>2</v>
      </c>
      <c r="I16" s="215" t="s">
        <v>93</v>
      </c>
      <c r="J16" s="215" t="s">
        <v>94</v>
      </c>
      <c r="K16" s="216" t="s">
        <v>6</v>
      </c>
      <c r="L16" s="217">
        <v>1587</v>
      </c>
      <c r="N16" s="214">
        <v>2</v>
      </c>
      <c r="O16" s="215" t="s">
        <v>93</v>
      </c>
      <c r="P16" s="215" t="s">
        <v>94</v>
      </c>
      <c r="Q16" s="216" t="s">
        <v>6</v>
      </c>
      <c r="R16" s="217">
        <v>1587</v>
      </c>
      <c r="T16"/>
      <c r="U16"/>
      <c r="V16"/>
      <c r="W16"/>
      <c r="X16"/>
      <c r="Y16"/>
      <c r="Z16"/>
      <c r="AA16"/>
      <c r="AB16"/>
      <c r="AC16"/>
      <c r="AD16"/>
      <c r="AE16"/>
    </row>
    <row r="17" spans="1:31" ht="20.25" customHeight="1" thickBot="1">
      <c r="A17" s="26"/>
      <c r="B17" s="21"/>
      <c r="C17" s="30" t="s">
        <v>19</v>
      </c>
      <c r="D17" s="43">
        <f>SUM(D5:D16)</f>
        <v>48</v>
      </c>
      <c r="E17" s="43">
        <f>SUM(E5:E16)</f>
        <v>60</v>
      </c>
      <c r="F17" s="43">
        <f>SUM(F5:F16)</f>
        <v>49</v>
      </c>
      <c r="H17" s="218">
        <v>1</v>
      </c>
      <c r="I17" s="219" t="s">
        <v>111</v>
      </c>
      <c r="J17" s="219" t="s">
        <v>104</v>
      </c>
      <c r="K17" s="220" t="s">
        <v>95</v>
      </c>
      <c r="L17" s="221">
        <v>1278</v>
      </c>
      <c r="N17" s="218" t="s">
        <v>373</v>
      </c>
      <c r="O17" s="219" t="s">
        <v>111</v>
      </c>
      <c r="P17" s="219" t="s">
        <v>104</v>
      </c>
      <c r="Q17" s="220" t="s">
        <v>95</v>
      </c>
      <c r="R17" s="221">
        <v>1278</v>
      </c>
      <c r="T17"/>
      <c r="U17"/>
      <c r="V17"/>
      <c r="W17"/>
      <c r="X17"/>
      <c r="Y17"/>
      <c r="Z17"/>
      <c r="AA17"/>
      <c r="AB17"/>
      <c r="AC17"/>
      <c r="AD17"/>
      <c r="AE17"/>
    </row>
    <row r="18" spans="1:31" ht="35.25" customHeight="1">
      <c r="H18" s="225" t="s">
        <v>372</v>
      </c>
      <c r="I18"/>
      <c r="J18"/>
      <c r="K18"/>
      <c r="L18"/>
      <c r="M18"/>
      <c r="N18" s="225" t="s">
        <v>374</v>
      </c>
      <c r="O18"/>
      <c r="P18"/>
      <c r="Q18"/>
      <c r="R18"/>
      <c r="S18"/>
      <c r="T18"/>
      <c r="U18"/>
      <c r="V18"/>
      <c r="W18"/>
      <c r="X18"/>
      <c r="Y18"/>
      <c r="Z18"/>
      <c r="AA18"/>
      <c r="AB18"/>
      <c r="AC18"/>
      <c r="AD18"/>
      <c r="AE18"/>
    </row>
    <row r="19" spans="1:31">
      <c r="C19"/>
      <c r="D19"/>
      <c r="E19"/>
      <c r="F19"/>
      <c r="H19"/>
      <c r="I19"/>
      <c r="J19"/>
      <c r="K19"/>
      <c r="L19"/>
      <c r="M19"/>
      <c r="N19"/>
      <c r="O19"/>
      <c r="P19"/>
      <c r="Q19"/>
      <c r="R19"/>
      <c r="S19"/>
      <c r="T19"/>
      <c r="U19"/>
      <c r="V19"/>
      <c r="W19"/>
      <c r="X19"/>
      <c r="Y19"/>
      <c r="Z19"/>
      <c r="AA19"/>
      <c r="AB19"/>
      <c r="AC19"/>
      <c r="AD19"/>
      <c r="AE19"/>
    </row>
    <row r="20" spans="1:31" ht="48.75" customHeight="1">
      <c r="C20"/>
      <c r="D20"/>
      <c r="E20"/>
      <c r="F20"/>
      <c r="H20"/>
      <c r="I20"/>
      <c r="J20"/>
      <c r="K20"/>
      <c r="L20"/>
      <c r="M20"/>
      <c r="N20"/>
      <c r="O20"/>
      <c r="P20"/>
      <c r="Q20"/>
      <c r="R20"/>
      <c r="S20"/>
      <c r="T20"/>
      <c r="U20"/>
      <c r="V20"/>
      <c r="W20"/>
      <c r="X20"/>
      <c r="Y20"/>
      <c r="Z20"/>
      <c r="AA20"/>
      <c r="AB20"/>
      <c r="AC20"/>
      <c r="AD20"/>
      <c r="AE20"/>
    </row>
    <row r="21" spans="1:31" ht="25.5" customHeight="1">
      <c r="C21"/>
      <c r="D21"/>
      <c r="E21"/>
      <c r="F21"/>
      <c r="H21"/>
      <c r="I21"/>
      <c r="J21"/>
      <c r="K21"/>
      <c r="L21"/>
      <c r="M21"/>
      <c r="N21"/>
      <c r="O21"/>
      <c r="P21"/>
      <c r="Q21"/>
      <c r="R21"/>
      <c r="S21"/>
      <c r="T21"/>
      <c r="U21"/>
      <c r="V21"/>
      <c r="W21"/>
      <c r="X21"/>
      <c r="Y21"/>
      <c r="Z21"/>
      <c r="AA21"/>
      <c r="AB21"/>
      <c r="AC21"/>
      <c r="AD21"/>
      <c r="AE21"/>
    </row>
    <row r="22" spans="1:31" ht="55.5" customHeight="1">
      <c r="C22"/>
      <c r="D22"/>
      <c r="E22"/>
      <c r="F22"/>
      <c r="H22"/>
      <c r="I22"/>
      <c r="J22"/>
      <c r="K22"/>
      <c r="L22"/>
      <c r="M22"/>
      <c r="N22"/>
      <c r="O22"/>
      <c r="P22"/>
      <c r="Q22"/>
      <c r="R22"/>
      <c r="S22"/>
      <c r="T22"/>
      <c r="U22" s="68"/>
      <c r="V22" s="68"/>
      <c r="W22" s="68"/>
      <c r="Z22"/>
      <c r="AA22"/>
      <c r="AB22"/>
      <c r="AC22"/>
      <c r="AD22"/>
      <c r="AE22"/>
    </row>
    <row r="23" spans="1:31" ht="37.5" customHeight="1">
      <c r="C23"/>
      <c r="D23"/>
      <c r="E23"/>
      <c r="F23"/>
      <c r="H23"/>
      <c r="I23"/>
      <c r="J23"/>
      <c r="K23"/>
      <c r="L23"/>
      <c r="M23"/>
      <c r="N23"/>
      <c r="O23"/>
      <c r="P23"/>
      <c r="Q23"/>
      <c r="R23"/>
      <c r="S23"/>
      <c r="T23" s="154"/>
      <c r="U23" s="186"/>
      <c r="V23" s="68"/>
      <c r="W23" s="68"/>
    </row>
    <row r="24" spans="1:31">
      <c r="C24"/>
      <c r="D24"/>
      <c r="E24"/>
      <c r="F24"/>
      <c r="H24"/>
      <c r="I24"/>
      <c r="J24"/>
      <c r="K24"/>
      <c r="L24"/>
      <c r="M24"/>
      <c r="N24"/>
      <c r="O24"/>
      <c r="P24"/>
      <c r="Q24"/>
      <c r="R24"/>
      <c r="S24"/>
      <c r="T24" s="224"/>
      <c r="U24" s="186"/>
      <c r="V24" s="68"/>
      <c r="W24" s="68"/>
    </row>
    <row r="25" spans="1:31" ht="57.75" customHeight="1">
      <c r="C25"/>
      <c r="D25"/>
      <c r="E25"/>
      <c r="F25"/>
      <c r="H25"/>
      <c r="I25"/>
      <c r="J25"/>
      <c r="K25"/>
      <c r="L25"/>
      <c r="M25"/>
      <c r="N25"/>
      <c r="O25"/>
      <c r="P25"/>
      <c r="Q25"/>
      <c r="R25"/>
      <c r="S25"/>
      <c r="T25" s="224"/>
      <c r="U25" s="68"/>
      <c r="V25" s="68"/>
      <c r="W25" s="68"/>
    </row>
    <row r="26" spans="1:31">
      <c r="C26"/>
      <c r="D26"/>
      <c r="E26"/>
      <c r="F26"/>
      <c r="H26"/>
      <c r="I26"/>
      <c r="J26"/>
      <c r="K26"/>
      <c r="L26"/>
      <c r="M26"/>
      <c r="N26"/>
      <c r="O26"/>
      <c r="P26"/>
      <c r="Q26"/>
      <c r="R26"/>
      <c r="S26"/>
      <c r="T26" s="79"/>
    </row>
    <row r="27" spans="1:31" ht="40.5" customHeight="1">
      <c r="C27"/>
      <c r="D27"/>
      <c r="E27"/>
      <c r="F27"/>
      <c r="H27"/>
      <c r="I27"/>
      <c r="J27"/>
      <c r="K27"/>
      <c r="L27"/>
      <c r="M27"/>
      <c r="N27"/>
      <c r="O27"/>
      <c r="P27"/>
      <c r="Q27"/>
      <c r="R27"/>
      <c r="S27"/>
    </row>
    <row r="28" spans="1:31" ht="34.5" customHeight="1">
      <c r="C28"/>
      <c r="D28"/>
      <c r="E28"/>
      <c r="F28"/>
      <c r="H28"/>
      <c r="I28"/>
      <c r="J28"/>
      <c r="K28"/>
      <c r="L28"/>
      <c r="M28"/>
      <c r="N28"/>
      <c r="O28"/>
      <c r="P28"/>
      <c r="Q28"/>
      <c r="R28"/>
      <c r="S28"/>
    </row>
    <row r="29" spans="1:31">
      <c r="C29"/>
      <c r="D29"/>
      <c r="E29"/>
      <c r="F29"/>
      <c r="H29"/>
      <c r="I29"/>
      <c r="J29"/>
      <c r="K29"/>
      <c r="L29"/>
      <c r="M29"/>
      <c r="N29"/>
      <c r="O29"/>
      <c r="P29"/>
      <c r="Q29"/>
      <c r="R29"/>
      <c r="S29"/>
    </row>
    <row r="30" spans="1:31">
      <c r="C30"/>
      <c r="D30"/>
      <c r="E30"/>
      <c r="F30"/>
      <c r="H30"/>
      <c r="I30"/>
      <c r="J30"/>
      <c r="K30"/>
      <c r="L30"/>
      <c r="M30"/>
      <c r="N30"/>
      <c r="O30"/>
      <c r="P30"/>
      <c r="Q30"/>
      <c r="R30"/>
      <c r="S30"/>
    </row>
    <row r="31" spans="1:31">
      <c r="C31"/>
      <c r="D31"/>
      <c r="E31"/>
      <c r="F31"/>
      <c r="H31"/>
      <c r="I31"/>
      <c r="J31"/>
      <c r="K31"/>
      <c r="L31"/>
      <c r="M31"/>
      <c r="N31"/>
      <c r="O31"/>
      <c r="P31"/>
      <c r="Q31"/>
      <c r="R31"/>
      <c r="S31"/>
    </row>
    <row r="32" spans="1:31">
      <c r="C32"/>
      <c r="D32"/>
      <c r="E32"/>
      <c r="F32"/>
      <c r="H32"/>
      <c r="I32"/>
      <c r="J32"/>
      <c r="K32"/>
      <c r="L32"/>
      <c r="M32"/>
      <c r="N32"/>
      <c r="O32"/>
      <c r="P32"/>
      <c r="Q32"/>
      <c r="R32"/>
      <c r="S32"/>
    </row>
    <row r="33" spans="3:6">
      <c r="C33"/>
      <c r="D33"/>
      <c r="E33"/>
      <c r="F33"/>
    </row>
    <row r="34" spans="3:6">
      <c r="C34"/>
      <c r="D34"/>
      <c r="E34"/>
      <c r="F34"/>
    </row>
  </sheetData>
  <mergeCells count="6">
    <mergeCell ref="U5:Y6"/>
    <mergeCell ref="U7:Y8"/>
    <mergeCell ref="B5:B16"/>
    <mergeCell ref="H1:L1"/>
    <mergeCell ref="N1:R1"/>
    <mergeCell ref="T1:Y2"/>
  </mergeCells>
  <conditionalFormatting sqref="D5:F16">
    <cfRule type="cellIs" dxfId="8" priority="7" stopIfTrue="1" operator="lessThan">
      <formula>4</formula>
    </cfRule>
  </conditionalFormatting>
  <conditionalFormatting sqref="H3:L17">
    <cfRule type="expression" dxfId="7" priority="3">
      <formula>$L3&gt;3000</formula>
    </cfRule>
  </conditionalFormatting>
  <pageMargins left="0.75" right="0.75" top="1" bottom="1" header="0.5" footer="0.5"/>
  <pageSetup orientation="portrait" verticalDpi="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F81E-B29C-46E2-AE9E-D20E5CEBB644}">
  <dimension ref="B1:S10"/>
  <sheetViews>
    <sheetView workbookViewId="0"/>
  </sheetViews>
  <sheetFormatPr defaultColWidth="13.1796875" defaultRowHeight="17.5"/>
  <cols>
    <col min="1" max="1" width="6.1796875" style="68" customWidth="1"/>
    <col min="2" max="2" width="14.1796875" style="68" customWidth="1"/>
    <col min="3" max="4" width="16" style="68" customWidth="1"/>
    <col min="5" max="5" width="3" style="68" customWidth="1"/>
    <col min="6" max="6" width="14.1796875" style="68" customWidth="1"/>
    <col min="7" max="8" width="16" style="68" customWidth="1"/>
    <col min="9" max="9" width="3" style="68" customWidth="1"/>
    <col min="10" max="10" width="14.1796875" style="68" customWidth="1"/>
    <col min="11" max="12" width="16" style="68" customWidth="1"/>
    <col min="13" max="13" width="3" style="68" customWidth="1"/>
    <col min="14" max="16384" width="13.1796875" style="68"/>
  </cols>
  <sheetData>
    <row r="1" spans="2:19" ht="18">
      <c r="B1" s="237" t="s">
        <v>379</v>
      </c>
      <c r="C1" s="227"/>
      <c r="D1" s="238"/>
      <c r="F1" s="237" t="s">
        <v>379</v>
      </c>
      <c r="G1" s="227"/>
      <c r="H1" s="238"/>
      <c r="J1" s="237" t="s">
        <v>379</v>
      </c>
      <c r="K1" s="227"/>
      <c r="L1" s="238"/>
      <c r="R1" s="122" t="s">
        <v>386</v>
      </c>
    </row>
    <row r="2" spans="2:19" s="242" customFormat="1" ht="22.5" customHeight="1" thickBot="1">
      <c r="B2" s="239" t="s">
        <v>378</v>
      </c>
      <c r="C2" s="240"/>
      <c r="D2" s="241"/>
      <c r="F2" s="239" t="s">
        <v>380</v>
      </c>
      <c r="G2" s="240"/>
      <c r="H2" s="241"/>
      <c r="J2" s="239" t="s">
        <v>381</v>
      </c>
      <c r="K2" s="240"/>
      <c r="L2" s="241"/>
      <c r="R2" s="252" t="s">
        <v>387</v>
      </c>
    </row>
    <row r="3" spans="2:19" s="224" customFormat="1" ht="24" customHeight="1" thickBot="1">
      <c r="B3" s="245" t="s">
        <v>147</v>
      </c>
      <c r="C3" s="243" t="s">
        <v>382</v>
      </c>
      <c r="D3" s="244" t="s">
        <v>383</v>
      </c>
      <c r="F3" s="245" t="s">
        <v>147</v>
      </c>
      <c r="G3" s="243" t="s">
        <v>382</v>
      </c>
      <c r="H3" s="244" t="s">
        <v>383</v>
      </c>
      <c r="J3" s="245" t="s">
        <v>147</v>
      </c>
      <c r="K3" s="243" t="s">
        <v>382</v>
      </c>
      <c r="L3" s="244" t="s">
        <v>383</v>
      </c>
      <c r="N3" s="247"/>
      <c r="O3" s="247" t="s">
        <v>382</v>
      </c>
      <c r="P3" s="247" t="s">
        <v>383</v>
      </c>
      <c r="R3" s="253"/>
      <c r="S3" s="122"/>
    </row>
    <row r="4" spans="2:19">
      <c r="B4" s="228" t="s">
        <v>148</v>
      </c>
      <c r="C4" s="231">
        <v>9</v>
      </c>
      <c r="D4" s="232">
        <v>7</v>
      </c>
      <c r="F4" s="228" t="s">
        <v>148</v>
      </c>
      <c r="G4" s="231">
        <v>20</v>
      </c>
      <c r="H4" s="232">
        <v>15</v>
      </c>
      <c r="J4" s="228" t="s">
        <v>148</v>
      </c>
      <c r="K4" s="231">
        <v>7</v>
      </c>
      <c r="L4" s="232">
        <v>7</v>
      </c>
      <c r="N4" s="248" t="s">
        <v>148</v>
      </c>
      <c r="O4" s="248">
        <v>36</v>
      </c>
      <c r="P4" s="248">
        <v>29</v>
      </c>
    </row>
    <row r="5" spans="2:19">
      <c r="B5" s="229" t="s">
        <v>12</v>
      </c>
      <c r="C5" s="233">
        <v>5</v>
      </c>
      <c r="D5" s="234">
        <v>4</v>
      </c>
      <c r="F5" s="229" t="s">
        <v>12</v>
      </c>
      <c r="G5" s="233">
        <v>9</v>
      </c>
      <c r="H5" s="234">
        <v>6</v>
      </c>
      <c r="J5" s="229" t="s">
        <v>12</v>
      </c>
      <c r="K5" s="233">
        <v>8</v>
      </c>
      <c r="L5" s="234">
        <v>6</v>
      </c>
      <c r="N5" s="248" t="s">
        <v>12</v>
      </c>
      <c r="O5" s="248">
        <v>22</v>
      </c>
      <c r="P5" s="248">
        <v>16</v>
      </c>
    </row>
    <row r="6" spans="2:19">
      <c r="B6" s="229" t="s">
        <v>149</v>
      </c>
      <c r="C6" s="233">
        <v>8</v>
      </c>
      <c r="D6" s="234">
        <v>3</v>
      </c>
      <c r="F6" s="229" t="s">
        <v>149</v>
      </c>
      <c r="G6" s="233">
        <v>11</v>
      </c>
      <c r="H6" s="234">
        <v>5</v>
      </c>
      <c r="J6" s="229" t="s">
        <v>149</v>
      </c>
      <c r="K6" s="233">
        <v>12</v>
      </c>
      <c r="L6" s="234">
        <v>10</v>
      </c>
      <c r="N6" s="248" t="s">
        <v>149</v>
      </c>
      <c r="O6" s="248">
        <v>31</v>
      </c>
      <c r="P6" s="248">
        <v>18</v>
      </c>
    </row>
    <row r="7" spans="2:19">
      <c r="B7" s="229" t="s">
        <v>11</v>
      </c>
      <c r="C7" s="233">
        <v>14</v>
      </c>
      <c r="D7" s="234">
        <v>6</v>
      </c>
      <c r="F7" s="229" t="s">
        <v>11</v>
      </c>
      <c r="G7" s="233">
        <v>10</v>
      </c>
      <c r="H7" s="234">
        <v>8</v>
      </c>
      <c r="J7" s="229" t="s">
        <v>11</v>
      </c>
      <c r="K7" s="233">
        <v>9</v>
      </c>
      <c r="L7" s="234">
        <v>6</v>
      </c>
      <c r="N7" s="248" t="s">
        <v>11</v>
      </c>
      <c r="O7" s="248">
        <v>33</v>
      </c>
      <c r="P7" s="248">
        <v>20</v>
      </c>
    </row>
    <row r="8" spans="2:19" ht="18" thickBot="1">
      <c r="B8" s="230" t="s">
        <v>150</v>
      </c>
      <c r="C8" s="235">
        <v>16</v>
      </c>
      <c r="D8" s="236">
        <v>8</v>
      </c>
      <c r="F8" s="230" t="s">
        <v>384</v>
      </c>
      <c r="G8" s="235">
        <v>17</v>
      </c>
      <c r="H8" s="236">
        <v>12</v>
      </c>
      <c r="J8" s="230" t="s">
        <v>150</v>
      </c>
      <c r="K8" s="235">
        <v>14</v>
      </c>
      <c r="L8" s="236">
        <v>9</v>
      </c>
      <c r="N8" s="248" t="s">
        <v>150</v>
      </c>
      <c r="O8" s="248">
        <v>30</v>
      </c>
      <c r="P8" s="248">
        <v>17</v>
      </c>
    </row>
    <row r="9" spans="2:19">
      <c r="B9" s="79"/>
      <c r="C9" s="79"/>
      <c r="D9" s="79"/>
      <c r="F9" s="79"/>
      <c r="G9" s="79"/>
      <c r="H9" s="79"/>
      <c r="J9" s="79"/>
      <c r="K9" s="79"/>
      <c r="L9" s="79"/>
      <c r="N9" s="248" t="s">
        <v>384</v>
      </c>
      <c r="O9" s="248">
        <v>17</v>
      </c>
      <c r="P9" s="248">
        <v>12</v>
      </c>
    </row>
    <row r="10" spans="2:19">
      <c r="B10" s="79"/>
      <c r="C10" s="79"/>
      <c r="D10" s="79"/>
      <c r="F10" s="79"/>
      <c r="G10" s="79"/>
      <c r="H10" s="79"/>
      <c r="J10" s="79"/>
      <c r="K10" s="79"/>
      <c r="L10" s="79"/>
    </row>
  </sheetData>
  <dataConsolidate topLabels="1" link="1">
    <dataRefs count="3">
      <dataRef ref="B3:D8" sheet="Consolidate"/>
      <dataRef ref="F3:H8" sheet="Consolidate"/>
      <dataRef ref="J3:L8" sheet="Consolidate"/>
    </dataRefs>
  </dataConsolidate>
  <pageMargins left="0.75" right="0.75" top="1" bottom="1" header="0.5" footer="0.5"/>
  <pageSetup orientation="portrait" verticalDpi="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DEC2-A2A3-4154-8B30-093BBC528BFA}">
  <dimension ref="A1:E42"/>
  <sheetViews>
    <sheetView showGridLines="0" workbookViewId="0"/>
  </sheetViews>
  <sheetFormatPr defaultRowHeight="16.5" customHeight="1"/>
  <cols>
    <col min="1" max="1" width="10.54296875" bestFit="1" customWidth="1"/>
    <col min="2" max="2" width="13.1796875" bestFit="1" customWidth="1"/>
    <col min="3" max="3" width="10.1796875" bestFit="1" customWidth="1"/>
    <col min="4" max="4" width="11.7265625" bestFit="1" customWidth="1"/>
    <col min="5" max="5" width="22" bestFit="1" customWidth="1"/>
  </cols>
  <sheetData>
    <row r="1" spans="1:5" ht="16.5" customHeight="1" thickBot="1">
      <c r="A1" s="620" t="s">
        <v>151</v>
      </c>
      <c r="B1" s="621"/>
      <c r="C1" s="621"/>
      <c r="D1" s="621"/>
      <c r="E1" s="622"/>
    </row>
    <row r="2" spans="1:5" ht="16.5" customHeight="1">
      <c r="A2" s="52" t="s">
        <v>0</v>
      </c>
      <c r="B2" s="53" t="s">
        <v>1</v>
      </c>
      <c r="C2" s="53" t="s">
        <v>2</v>
      </c>
      <c r="D2" s="53" t="s">
        <v>3</v>
      </c>
      <c r="E2" s="54" t="s">
        <v>134</v>
      </c>
    </row>
    <row r="3" spans="1:5" ht="16.5" customHeight="1">
      <c r="A3" s="55" t="s">
        <v>11</v>
      </c>
      <c r="B3" s="56" t="s">
        <v>20</v>
      </c>
      <c r="C3" s="56" t="s">
        <v>21</v>
      </c>
      <c r="D3" s="56" t="s">
        <v>22</v>
      </c>
      <c r="E3" s="61" t="s">
        <v>135</v>
      </c>
    </row>
    <row r="4" spans="1:5" ht="16.5" customHeight="1">
      <c r="A4" s="57" t="s">
        <v>12</v>
      </c>
      <c r="B4" s="58" t="s">
        <v>23</v>
      </c>
      <c r="C4" s="58" t="s">
        <v>42</v>
      </c>
      <c r="D4" s="58" t="s">
        <v>24</v>
      </c>
      <c r="E4" s="62" t="s">
        <v>136</v>
      </c>
    </row>
    <row r="5" spans="1:5" ht="16.5" customHeight="1">
      <c r="A5" s="57" t="s">
        <v>13</v>
      </c>
      <c r="B5" s="58" t="s">
        <v>23</v>
      </c>
      <c r="C5" s="58" t="s">
        <v>25</v>
      </c>
      <c r="D5" s="58" t="s">
        <v>49</v>
      </c>
      <c r="E5" s="62" t="s">
        <v>137</v>
      </c>
    </row>
    <row r="6" spans="1:5" ht="16.5" customHeight="1">
      <c r="A6" s="57" t="s">
        <v>14</v>
      </c>
      <c r="B6" s="58" t="s">
        <v>26</v>
      </c>
      <c r="C6" s="58" t="s">
        <v>27</v>
      </c>
      <c r="D6" s="58" t="s">
        <v>22</v>
      </c>
      <c r="E6" s="62" t="s">
        <v>138</v>
      </c>
    </row>
    <row r="7" spans="1:5" ht="16.5" customHeight="1">
      <c r="A7" s="57" t="s">
        <v>15</v>
      </c>
      <c r="B7" s="58" t="s">
        <v>28</v>
      </c>
      <c r="C7" s="58" t="s">
        <v>29</v>
      </c>
      <c r="D7" s="58" t="s">
        <v>49</v>
      </c>
      <c r="E7" s="62" t="s">
        <v>139</v>
      </c>
    </row>
    <row r="8" spans="1:5" ht="16.5" customHeight="1">
      <c r="A8" s="57" t="s">
        <v>16</v>
      </c>
      <c r="B8" s="58" t="s">
        <v>30</v>
      </c>
      <c r="C8" s="58" t="s">
        <v>31</v>
      </c>
      <c r="D8" s="58" t="s">
        <v>24</v>
      </c>
      <c r="E8" s="62" t="s">
        <v>140</v>
      </c>
    </row>
    <row r="9" spans="1:5" ht="16.5" customHeight="1">
      <c r="A9" s="57" t="s">
        <v>16</v>
      </c>
      <c r="B9" s="58" t="s">
        <v>30</v>
      </c>
      <c r="C9" s="58" t="s">
        <v>31</v>
      </c>
      <c r="D9" s="58" t="s">
        <v>22</v>
      </c>
      <c r="E9" s="62" t="s">
        <v>140</v>
      </c>
    </row>
    <row r="10" spans="1:5" ht="16.5" customHeight="1">
      <c r="A10" s="57" t="s">
        <v>17</v>
      </c>
      <c r="B10" s="58" t="s">
        <v>32</v>
      </c>
      <c r="C10" s="58" t="s">
        <v>33</v>
      </c>
      <c r="D10" s="58" t="s">
        <v>22</v>
      </c>
      <c r="E10" s="62" t="s">
        <v>141</v>
      </c>
    </row>
    <row r="11" spans="1:5" ht="16.5" customHeight="1">
      <c r="A11" s="57" t="s">
        <v>18</v>
      </c>
      <c r="B11" s="58" t="s">
        <v>35</v>
      </c>
      <c r="C11" s="58" t="s">
        <v>34</v>
      </c>
      <c r="D11" s="58" t="s">
        <v>22</v>
      </c>
      <c r="E11" s="62" t="s">
        <v>142</v>
      </c>
    </row>
    <row r="12" spans="1:5" ht="16.5" customHeight="1">
      <c r="A12" s="57" t="s">
        <v>11</v>
      </c>
      <c r="B12" s="58" t="s">
        <v>20</v>
      </c>
      <c r="C12" s="58" t="s">
        <v>21</v>
      </c>
      <c r="D12" s="58" t="s">
        <v>22</v>
      </c>
      <c r="E12" s="62" t="s">
        <v>135</v>
      </c>
    </row>
    <row r="13" spans="1:5" ht="16.5" customHeight="1">
      <c r="A13" s="57" t="s">
        <v>12</v>
      </c>
      <c r="B13" s="58" t="s">
        <v>23</v>
      </c>
      <c r="C13" s="58" t="s">
        <v>42</v>
      </c>
      <c r="D13" s="58" t="s">
        <v>24</v>
      </c>
      <c r="E13" s="62" t="s">
        <v>136</v>
      </c>
    </row>
    <row r="14" spans="1:5" ht="16.5" customHeight="1">
      <c r="A14" s="57" t="s">
        <v>13</v>
      </c>
      <c r="B14" s="58" t="s">
        <v>23</v>
      </c>
      <c r="C14" s="58" t="s">
        <v>25</v>
      </c>
      <c r="D14" s="58" t="s">
        <v>49</v>
      </c>
      <c r="E14" s="62" t="s">
        <v>137</v>
      </c>
    </row>
    <row r="15" spans="1:5" ht="16.5" customHeight="1">
      <c r="A15" s="57" t="s">
        <v>14</v>
      </c>
      <c r="B15" s="58" t="s">
        <v>26</v>
      </c>
      <c r="C15" s="58" t="s">
        <v>27</v>
      </c>
      <c r="D15" s="58" t="s">
        <v>22</v>
      </c>
      <c r="E15" s="62" t="s">
        <v>138</v>
      </c>
    </row>
    <row r="16" spans="1:5" ht="16.5" customHeight="1">
      <c r="A16" s="57" t="s">
        <v>15</v>
      </c>
      <c r="B16" s="58" t="s">
        <v>28</v>
      </c>
      <c r="C16" s="58" t="s">
        <v>29</v>
      </c>
      <c r="D16" s="58" t="s">
        <v>49</v>
      </c>
      <c r="E16" s="62" t="s">
        <v>139</v>
      </c>
    </row>
    <row r="17" spans="1:5" ht="16.5" customHeight="1">
      <c r="A17" s="57" t="s">
        <v>16</v>
      </c>
      <c r="B17" s="58" t="s">
        <v>30</v>
      </c>
      <c r="C17" s="58" t="s">
        <v>31</v>
      </c>
      <c r="D17" s="58" t="s">
        <v>24</v>
      </c>
      <c r="E17" s="62" t="s">
        <v>140</v>
      </c>
    </row>
    <row r="18" spans="1:5" ht="16.5" customHeight="1">
      <c r="A18" s="57" t="s">
        <v>36</v>
      </c>
      <c r="B18" s="58" t="s">
        <v>37</v>
      </c>
      <c r="C18" s="58" t="s">
        <v>38</v>
      </c>
      <c r="D18" s="58" t="s">
        <v>49</v>
      </c>
      <c r="E18" s="62" t="s">
        <v>143</v>
      </c>
    </row>
    <row r="19" spans="1:5" ht="16.5" customHeight="1">
      <c r="A19" s="57" t="s">
        <v>17</v>
      </c>
      <c r="B19" s="58" t="s">
        <v>32</v>
      </c>
      <c r="C19" s="58" t="s">
        <v>33</v>
      </c>
      <c r="D19" s="58" t="s">
        <v>22</v>
      </c>
      <c r="E19" s="62" t="s">
        <v>141</v>
      </c>
    </row>
    <row r="20" spans="1:5" ht="16.5" customHeight="1">
      <c r="A20" s="57" t="s">
        <v>39</v>
      </c>
      <c r="B20" s="58" t="s">
        <v>30</v>
      </c>
      <c r="C20" s="58" t="s">
        <v>40</v>
      </c>
      <c r="D20" s="58" t="s">
        <v>22</v>
      </c>
      <c r="E20" s="62" t="s">
        <v>144</v>
      </c>
    </row>
    <row r="21" spans="1:5" ht="16.5" customHeight="1">
      <c r="A21" s="57" t="s">
        <v>13</v>
      </c>
      <c r="B21" s="58" t="s">
        <v>23</v>
      </c>
      <c r="C21" s="58" t="s">
        <v>25</v>
      </c>
      <c r="D21" s="58" t="s">
        <v>49</v>
      </c>
      <c r="E21" s="62" t="s">
        <v>137</v>
      </c>
    </row>
    <row r="22" spans="1:5" ht="16.5" customHeight="1">
      <c r="A22" s="57" t="s">
        <v>14</v>
      </c>
      <c r="B22" s="58" t="s">
        <v>26</v>
      </c>
      <c r="C22" s="58" t="s">
        <v>27</v>
      </c>
      <c r="D22" s="58" t="s">
        <v>22</v>
      </c>
      <c r="E22" s="62" t="s">
        <v>138</v>
      </c>
    </row>
    <row r="23" spans="1:5" ht="16.5" customHeight="1">
      <c r="A23" s="57" t="s">
        <v>15</v>
      </c>
      <c r="B23" s="58" t="s">
        <v>28</v>
      </c>
      <c r="C23" s="58" t="s">
        <v>29</v>
      </c>
      <c r="D23" s="58" t="s">
        <v>49</v>
      </c>
      <c r="E23" s="62" t="s">
        <v>139</v>
      </c>
    </row>
    <row r="24" spans="1:5" ht="16.5" customHeight="1">
      <c r="A24" s="57" t="s">
        <v>16</v>
      </c>
      <c r="B24" s="58" t="s">
        <v>30</v>
      </c>
      <c r="C24" s="58" t="s">
        <v>31</v>
      </c>
      <c r="D24" s="58" t="s">
        <v>24</v>
      </c>
      <c r="E24" s="62" t="s">
        <v>140</v>
      </c>
    </row>
    <row r="25" spans="1:5" ht="16.5" customHeight="1">
      <c r="A25" s="57" t="s">
        <v>11</v>
      </c>
      <c r="B25" s="58" t="s">
        <v>20</v>
      </c>
      <c r="C25" s="58" t="s">
        <v>21</v>
      </c>
      <c r="D25" s="58" t="s">
        <v>22</v>
      </c>
      <c r="E25" s="62" t="s">
        <v>135</v>
      </c>
    </row>
    <row r="26" spans="1:5" ht="16.5" customHeight="1">
      <c r="A26" s="57" t="s">
        <v>41</v>
      </c>
      <c r="B26" s="58"/>
      <c r="C26" s="58" t="s">
        <v>43</v>
      </c>
      <c r="D26" s="58" t="s">
        <v>24</v>
      </c>
      <c r="E26" s="62" t="s">
        <v>145</v>
      </c>
    </row>
    <row r="27" spans="1:5" ht="16.5" customHeight="1">
      <c r="A27" s="57" t="s">
        <v>12</v>
      </c>
      <c r="B27" s="58" t="s">
        <v>23</v>
      </c>
      <c r="C27" s="58" t="s">
        <v>42</v>
      </c>
      <c r="D27" s="58" t="s">
        <v>24</v>
      </c>
      <c r="E27" s="62" t="s">
        <v>136</v>
      </c>
    </row>
    <row r="28" spans="1:5" ht="16.5" customHeight="1">
      <c r="A28" s="57" t="s">
        <v>13</v>
      </c>
      <c r="B28" s="58" t="s">
        <v>23</v>
      </c>
      <c r="C28" s="58" t="s">
        <v>25</v>
      </c>
      <c r="D28" s="58" t="s">
        <v>49</v>
      </c>
      <c r="E28" s="62" t="s">
        <v>137</v>
      </c>
    </row>
    <row r="29" spans="1:5" ht="16.5" customHeight="1">
      <c r="A29" s="57" t="s">
        <v>14</v>
      </c>
      <c r="B29" s="58" t="s">
        <v>26</v>
      </c>
      <c r="C29" s="58" t="s">
        <v>27</v>
      </c>
      <c r="D29" s="58" t="s">
        <v>22</v>
      </c>
      <c r="E29" s="62" t="s">
        <v>138</v>
      </c>
    </row>
    <row r="30" spans="1:5" ht="16.5" customHeight="1">
      <c r="A30" s="57" t="s">
        <v>41</v>
      </c>
      <c r="B30" s="58"/>
      <c r="C30" s="58" t="s">
        <v>43</v>
      </c>
      <c r="D30" s="58" t="s">
        <v>24</v>
      </c>
      <c r="E30" s="62" t="s">
        <v>145</v>
      </c>
    </row>
    <row r="31" spans="1:5" ht="16.5" customHeight="1">
      <c r="A31" s="57" t="s">
        <v>15</v>
      </c>
      <c r="B31" s="58" t="s">
        <v>28</v>
      </c>
      <c r="C31" s="58" t="s">
        <v>29</v>
      </c>
      <c r="D31" s="58" t="s">
        <v>49</v>
      </c>
      <c r="E31" s="62" t="s">
        <v>139</v>
      </c>
    </row>
    <row r="32" spans="1:5" ht="16.5" customHeight="1">
      <c r="A32" s="57" t="s">
        <v>16</v>
      </c>
      <c r="B32" s="58" t="s">
        <v>30</v>
      </c>
      <c r="C32" s="58" t="s">
        <v>31</v>
      </c>
      <c r="D32" s="58" t="s">
        <v>24</v>
      </c>
      <c r="E32" s="62" t="s">
        <v>140</v>
      </c>
    </row>
    <row r="33" spans="1:5" ht="16.5" customHeight="1">
      <c r="A33" s="57" t="s">
        <v>36</v>
      </c>
      <c r="B33" s="58" t="s">
        <v>37</v>
      </c>
      <c r="C33" s="58" t="s">
        <v>38</v>
      </c>
      <c r="D33" s="58" t="s">
        <v>49</v>
      </c>
      <c r="E33" s="62" t="s">
        <v>143</v>
      </c>
    </row>
    <row r="34" spans="1:5" ht="16.5" customHeight="1">
      <c r="A34" s="57" t="s">
        <v>41</v>
      </c>
      <c r="B34" s="58"/>
      <c r="C34" s="58" t="s">
        <v>43</v>
      </c>
      <c r="D34" s="58" t="s">
        <v>24</v>
      </c>
      <c r="E34" s="62" t="s">
        <v>145</v>
      </c>
    </row>
    <row r="35" spans="1:5" ht="16.5" customHeight="1">
      <c r="A35" s="57" t="s">
        <v>17</v>
      </c>
      <c r="B35" s="58" t="s">
        <v>32</v>
      </c>
      <c r="C35" s="58" t="s">
        <v>33</v>
      </c>
      <c r="D35" s="58" t="s">
        <v>22</v>
      </c>
      <c r="E35" s="62" t="s">
        <v>141</v>
      </c>
    </row>
    <row r="36" spans="1:5" ht="16.5" customHeight="1">
      <c r="A36" s="57" t="s">
        <v>39</v>
      </c>
      <c r="B36" s="58" t="s">
        <v>30</v>
      </c>
      <c r="C36" s="58" t="s">
        <v>40</v>
      </c>
      <c r="D36" s="58" t="s">
        <v>22</v>
      </c>
      <c r="E36" s="62" t="s">
        <v>144</v>
      </c>
    </row>
    <row r="37" spans="1:5" ht="16.5" customHeight="1">
      <c r="A37" s="57" t="s">
        <v>13</v>
      </c>
      <c r="B37" s="58" t="s">
        <v>23</v>
      </c>
      <c r="C37" s="58" t="s">
        <v>25</v>
      </c>
      <c r="D37" s="58" t="s">
        <v>49</v>
      </c>
      <c r="E37" s="62" t="s">
        <v>137</v>
      </c>
    </row>
    <row r="38" spans="1:5" ht="16.5" customHeight="1">
      <c r="A38" s="57" t="s">
        <v>14</v>
      </c>
      <c r="B38" s="58" t="s">
        <v>26</v>
      </c>
      <c r="C38" s="58" t="s">
        <v>27</v>
      </c>
      <c r="D38" s="58" t="s">
        <v>22</v>
      </c>
      <c r="E38" s="62" t="s">
        <v>138</v>
      </c>
    </row>
    <row r="39" spans="1:5" ht="16.5" customHeight="1">
      <c r="A39" s="57" t="s">
        <v>15</v>
      </c>
      <c r="B39" s="58" t="s">
        <v>28</v>
      </c>
      <c r="C39" s="58" t="s">
        <v>29</v>
      </c>
      <c r="D39" s="58" t="s">
        <v>49</v>
      </c>
      <c r="E39" s="62" t="s">
        <v>139</v>
      </c>
    </row>
    <row r="40" spans="1:5" ht="16.5" customHeight="1">
      <c r="A40" s="57" t="s">
        <v>16</v>
      </c>
      <c r="B40" s="58" t="s">
        <v>30</v>
      </c>
      <c r="C40" s="58" t="s">
        <v>31</v>
      </c>
      <c r="D40" s="58" t="s">
        <v>24</v>
      </c>
      <c r="E40" s="62" t="s">
        <v>140</v>
      </c>
    </row>
    <row r="41" spans="1:5" ht="16.5" customHeight="1">
      <c r="A41" s="57" t="s">
        <v>17</v>
      </c>
      <c r="B41" s="58" t="s">
        <v>32</v>
      </c>
      <c r="C41" s="58" t="s">
        <v>33</v>
      </c>
      <c r="D41" s="58" t="s">
        <v>22</v>
      </c>
      <c r="E41" s="62" t="s">
        <v>141</v>
      </c>
    </row>
    <row r="42" spans="1:5" ht="16.5" customHeight="1" thickBot="1">
      <c r="A42" s="59" t="s">
        <v>41</v>
      </c>
      <c r="B42" s="60"/>
      <c r="C42" s="60" t="s">
        <v>43</v>
      </c>
      <c r="D42" s="60" t="s">
        <v>24</v>
      </c>
      <c r="E42" s="63" t="s">
        <v>145</v>
      </c>
    </row>
  </sheetData>
  <mergeCells count="1">
    <mergeCell ref="A1:E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CD750-5FC6-4DDF-9055-F0ED309A7D75}">
  <dimension ref="A1:M31"/>
  <sheetViews>
    <sheetView showGridLines="0" workbookViewId="0"/>
  </sheetViews>
  <sheetFormatPr defaultColWidth="13.26953125" defaultRowHeight="15.75" customHeight="1" outlineLevelRow="2" outlineLevelCol="2"/>
  <cols>
    <col min="1" max="1" width="19.54296875" style="249" customWidth="1"/>
    <col min="2" max="4" width="11.81640625" style="249" customWidth="1" outlineLevel="2"/>
    <col min="5" max="5" width="11.81640625" style="250" customWidth="1" outlineLevel="1"/>
    <col min="6" max="8" width="11.81640625" style="249" customWidth="1" outlineLevel="2"/>
    <col min="9" max="9" width="11.81640625" style="250" customWidth="1" outlineLevel="1"/>
    <col min="10" max="10" width="11.81640625" style="250" customWidth="1"/>
    <col min="11" max="11" width="4" style="249" customWidth="1"/>
    <col min="12" max="12" width="5.7265625" style="249" customWidth="1"/>
    <col min="13" max="16384" width="13.26953125" style="249"/>
  </cols>
  <sheetData>
    <row r="1" spans="1:13" ht="32.25" customHeight="1">
      <c r="A1" s="321" t="s">
        <v>462</v>
      </c>
      <c r="B1" s="321"/>
      <c r="C1" s="321"/>
      <c r="D1" s="321"/>
      <c r="E1" s="321"/>
      <c r="F1" s="321"/>
      <c r="G1" s="321"/>
      <c r="H1" s="321"/>
      <c r="I1" s="321"/>
      <c r="J1" s="321"/>
    </row>
    <row r="2" spans="1:13" ht="15.75" customHeight="1" thickBot="1"/>
    <row r="3" spans="1:13" ht="30" customHeight="1" thickBot="1">
      <c r="A3" s="397" t="s">
        <v>471</v>
      </c>
      <c r="B3" s="398"/>
      <c r="C3" s="398"/>
      <c r="D3" s="398"/>
      <c r="E3" s="398"/>
      <c r="F3" s="398"/>
      <c r="G3" s="398"/>
      <c r="H3" s="398"/>
      <c r="I3" s="398"/>
      <c r="J3" s="399"/>
    </row>
    <row r="4" spans="1:13" s="357" customFormat="1" ht="21" customHeight="1" thickBot="1">
      <c r="A4" s="400"/>
      <c r="B4" s="401" t="s">
        <v>4</v>
      </c>
      <c r="C4" s="401" t="s">
        <v>5</v>
      </c>
      <c r="D4" s="402" t="s">
        <v>6</v>
      </c>
      <c r="E4" s="388" t="s">
        <v>156</v>
      </c>
      <c r="F4" s="403" t="s">
        <v>7</v>
      </c>
      <c r="G4" s="401" t="s">
        <v>8</v>
      </c>
      <c r="H4" s="402" t="s">
        <v>9</v>
      </c>
      <c r="I4" s="388" t="s">
        <v>157</v>
      </c>
      <c r="J4" s="383" t="s">
        <v>10</v>
      </c>
    </row>
    <row r="5" spans="1:13" ht="21" customHeight="1" outlineLevel="2">
      <c r="A5" s="405" t="s">
        <v>11</v>
      </c>
      <c r="B5" s="363">
        <v>8</v>
      </c>
      <c r="C5" s="364">
        <v>7</v>
      </c>
      <c r="D5" s="366">
        <v>6</v>
      </c>
      <c r="E5" s="389">
        <f t="shared" ref="E5:E17" si="0">SUM(B5:D5)</f>
        <v>21</v>
      </c>
      <c r="F5" s="365">
        <v>8</v>
      </c>
      <c r="G5" s="364">
        <v>9</v>
      </c>
      <c r="H5" s="366">
        <v>8</v>
      </c>
      <c r="I5" s="389">
        <f t="shared" ref="I5:I17" si="1">SUM(F5:H5)</f>
        <v>25</v>
      </c>
      <c r="J5" s="384">
        <f t="shared" ref="J5:J17" si="2">SUM(I5,E5)</f>
        <v>46</v>
      </c>
      <c r="L5" s="332" t="s">
        <v>469</v>
      </c>
      <c r="M5" s="122" t="s">
        <v>470</v>
      </c>
    </row>
    <row r="6" spans="1:13" ht="21" customHeight="1" outlineLevel="2" thickBot="1">
      <c r="A6" s="406" t="s">
        <v>12</v>
      </c>
      <c r="B6" s="367">
        <v>5</v>
      </c>
      <c r="C6" s="368">
        <v>4</v>
      </c>
      <c r="D6" s="370">
        <v>3</v>
      </c>
      <c r="E6" s="390">
        <f t="shared" si="0"/>
        <v>12</v>
      </c>
      <c r="F6" s="369">
        <v>7</v>
      </c>
      <c r="G6" s="368">
        <v>8</v>
      </c>
      <c r="H6" s="370">
        <v>7</v>
      </c>
      <c r="I6" s="390">
        <f t="shared" si="1"/>
        <v>22</v>
      </c>
      <c r="J6" s="385">
        <f t="shared" si="2"/>
        <v>34</v>
      </c>
    </row>
    <row r="7" spans="1:13" s="356" customFormat="1" ht="42" customHeight="1" outlineLevel="1" thickBot="1">
      <c r="A7" s="358" t="s">
        <v>158</v>
      </c>
      <c r="B7" s="359">
        <f t="shared" ref="B7:D7" si="3">SUM(B5:B6)</f>
        <v>13</v>
      </c>
      <c r="C7" s="360">
        <f t="shared" si="3"/>
        <v>11</v>
      </c>
      <c r="D7" s="362">
        <f t="shared" si="3"/>
        <v>9</v>
      </c>
      <c r="E7" s="391">
        <f t="shared" si="0"/>
        <v>33</v>
      </c>
      <c r="F7" s="361">
        <f t="shared" ref="F7:H7" si="4">SUM(F5:F6)</f>
        <v>15</v>
      </c>
      <c r="G7" s="360">
        <f t="shared" si="4"/>
        <v>17</v>
      </c>
      <c r="H7" s="362">
        <f t="shared" si="4"/>
        <v>15</v>
      </c>
      <c r="I7" s="391">
        <f t="shared" si="1"/>
        <v>47</v>
      </c>
      <c r="J7" s="386">
        <f t="shared" si="2"/>
        <v>80</v>
      </c>
    </row>
    <row r="8" spans="1:13" ht="21" customHeight="1" outlineLevel="2">
      <c r="A8" s="405" t="s">
        <v>13</v>
      </c>
      <c r="B8" s="371">
        <v>8</v>
      </c>
      <c r="C8" s="372">
        <v>4</v>
      </c>
      <c r="D8" s="374">
        <v>7</v>
      </c>
      <c r="E8" s="392">
        <f t="shared" si="0"/>
        <v>19</v>
      </c>
      <c r="F8" s="373">
        <v>4</v>
      </c>
      <c r="G8" s="372">
        <v>7</v>
      </c>
      <c r="H8" s="374">
        <v>6</v>
      </c>
      <c r="I8" s="392">
        <f t="shared" si="1"/>
        <v>17</v>
      </c>
      <c r="J8" s="387">
        <f t="shared" si="2"/>
        <v>36</v>
      </c>
    </row>
    <row r="9" spans="1:13" ht="21" customHeight="1" outlineLevel="2" thickBot="1">
      <c r="A9" s="406" t="s">
        <v>14</v>
      </c>
      <c r="B9" s="367">
        <v>5</v>
      </c>
      <c r="C9" s="368">
        <v>9</v>
      </c>
      <c r="D9" s="370">
        <v>5</v>
      </c>
      <c r="E9" s="390">
        <f t="shared" si="0"/>
        <v>19</v>
      </c>
      <c r="F9" s="369">
        <v>5</v>
      </c>
      <c r="G9" s="368">
        <v>8</v>
      </c>
      <c r="H9" s="370">
        <v>1</v>
      </c>
      <c r="I9" s="390">
        <f t="shared" si="1"/>
        <v>14</v>
      </c>
      <c r="J9" s="385">
        <f t="shared" si="2"/>
        <v>33</v>
      </c>
    </row>
    <row r="10" spans="1:13" s="356" customFormat="1" ht="42" customHeight="1" outlineLevel="1" thickBot="1">
      <c r="A10" s="358" t="s">
        <v>159</v>
      </c>
      <c r="B10" s="359">
        <f t="shared" ref="B10:D10" si="5">SUM(B8:B9)</f>
        <v>13</v>
      </c>
      <c r="C10" s="360">
        <f t="shared" si="5"/>
        <v>13</v>
      </c>
      <c r="D10" s="362">
        <f t="shared" si="5"/>
        <v>12</v>
      </c>
      <c r="E10" s="391">
        <f t="shared" si="0"/>
        <v>38</v>
      </c>
      <c r="F10" s="361">
        <f t="shared" ref="F10:H10" si="6">SUM(F8:F9)</f>
        <v>9</v>
      </c>
      <c r="G10" s="360">
        <f t="shared" si="6"/>
        <v>15</v>
      </c>
      <c r="H10" s="362">
        <f t="shared" si="6"/>
        <v>7</v>
      </c>
      <c r="I10" s="391">
        <f t="shared" si="1"/>
        <v>31</v>
      </c>
      <c r="J10" s="386">
        <f t="shared" si="2"/>
        <v>69</v>
      </c>
    </row>
    <row r="11" spans="1:13" ht="21" customHeight="1" outlineLevel="2">
      <c r="A11" s="405" t="s">
        <v>15</v>
      </c>
      <c r="B11" s="371">
        <v>8</v>
      </c>
      <c r="C11" s="372">
        <v>4</v>
      </c>
      <c r="D11" s="374">
        <v>5</v>
      </c>
      <c r="E11" s="392">
        <f t="shared" si="0"/>
        <v>17</v>
      </c>
      <c r="F11" s="373">
        <v>4</v>
      </c>
      <c r="G11" s="372">
        <v>9</v>
      </c>
      <c r="H11" s="374">
        <v>8</v>
      </c>
      <c r="I11" s="392">
        <f t="shared" si="1"/>
        <v>21</v>
      </c>
      <c r="J11" s="387">
        <f t="shared" si="2"/>
        <v>38</v>
      </c>
    </row>
    <row r="12" spans="1:13" ht="21" customHeight="1" outlineLevel="2" thickBot="1">
      <c r="A12" s="406" t="s">
        <v>16</v>
      </c>
      <c r="B12" s="367">
        <v>6</v>
      </c>
      <c r="C12" s="368">
        <v>2</v>
      </c>
      <c r="D12" s="370">
        <v>7</v>
      </c>
      <c r="E12" s="390">
        <f t="shared" si="0"/>
        <v>15</v>
      </c>
      <c r="F12" s="369">
        <v>7</v>
      </c>
      <c r="G12" s="368">
        <v>6</v>
      </c>
      <c r="H12" s="370">
        <v>5</v>
      </c>
      <c r="I12" s="390">
        <f t="shared" si="1"/>
        <v>18</v>
      </c>
      <c r="J12" s="385">
        <f t="shared" si="2"/>
        <v>33</v>
      </c>
    </row>
    <row r="13" spans="1:13" s="356" customFormat="1" ht="42" customHeight="1" outlineLevel="1" thickBot="1">
      <c r="A13" s="358" t="s">
        <v>160</v>
      </c>
      <c r="B13" s="359">
        <f t="shared" ref="B13:D13" si="7">SUM(B11:B12)</f>
        <v>14</v>
      </c>
      <c r="C13" s="360">
        <f t="shared" si="7"/>
        <v>6</v>
      </c>
      <c r="D13" s="362">
        <f t="shared" si="7"/>
        <v>12</v>
      </c>
      <c r="E13" s="391">
        <f t="shared" si="0"/>
        <v>32</v>
      </c>
      <c r="F13" s="361">
        <f t="shared" ref="F13:H13" si="8">SUM(F11:F12)</f>
        <v>11</v>
      </c>
      <c r="G13" s="360">
        <f t="shared" si="8"/>
        <v>15</v>
      </c>
      <c r="H13" s="362">
        <f t="shared" si="8"/>
        <v>13</v>
      </c>
      <c r="I13" s="391">
        <f t="shared" si="1"/>
        <v>39</v>
      </c>
      <c r="J13" s="386">
        <f t="shared" si="2"/>
        <v>71</v>
      </c>
    </row>
    <row r="14" spans="1:13" ht="21" customHeight="1" outlineLevel="2">
      <c r="A14" s="405" t="s">
        <v>17</v>
      </c>
      <c r="B14" s="375">
        <v>9</v>
      </c>
      <c r="C14" s="376">
        <v>4</v>
      </c>
      <c r="D14" s="378">
        <v>6</v>
      </c>
      <c r="E14" s="393">
        <f t="shared" si="0"/>
        <v>19</v>
      </c>
      <c r="F14" s="377">
        <v>7</v>
      </c>
      <c r="G14" s="376">
        <v>5</v>
      </c>
      <c r="H14" s="378">
        <v>4</v>
      </c>
      <c r="I14" s="393">
        <f t="shared" si="1"/>
        <v>16</v>
      </c>
      <c r="J14" s="387">
        <f t="shared" si="2"/>
        <v>35</v>
      </c>
    </row>
    <row r="15" spans="1:13" ht="21" customHeight="1" outlineLevel="2" thickBot="1">
      <c r="A15" s="406" t="s">
        <v>18</v>
      </c>
      <c r="B15" s="367">
        <v>8</v>
      </c>
      <c r="C15" s="368">
        <v>5</v>
      </c>
      <c r="D15" s="370">
        <v>3</v>
      </c>
      <c r="E15" s="390">
        <f t="shared" si="0"/>
        <v>16</v>
      </c>
      <c r="F15" s="369">
        <v>8</v>
      </c>
      <c r="G15" s="368">
        <v>6</v>
      </c>
      <c r="H15" s="370">
        <v>9</v>
      </c>
      <c r="I15" s="390">
        <f t="shared" si="1"/>
        <v>23</v>
      </c>
      <c r="J15" s="385">
        <f t="shared" si="2"/>
        <v>39</v>
      </c>
    </row>
    <row r="16" spans="1:13" s="356" customFormat="1" ht="42" customHeight="1" outlineLevel="1" thickBot="1">
      <c r="A16" s="358" t="s">
        <v>161</v>
      </c>
      <c r="B16" s="359">
        <f t="shared" ref="B16:D16" si="9">SUM(B14:B15)</f>
        <v>17</v>
      </c>
      <c r="C16" s="360">
        <f t="shared" si="9"/>
        <v>9</v>
      </c>
      <c r="D16" s="362">
        <f t="shared" si="9"/>
        <v>9</v>
      </c>
      <c r="E16" s="391">
        <f t="shared" si="0"/>
        <v>35</v>
      </c>
      <c r="F16" s="361">
        <f t="shared" ref="F16:H16" si="10">SUM(F14:F15)</f>
        <v>15</v>
      </c>
      <c r="G16" s="360">
        <f t="shared" si="10"/>
        <v>11</v>
      </c>
      <c r="H16" s="362">
        <f t="shared" si="10"/>
        <v>13</v>
      </c>
      <c r="I16" s="391">
        <f t="shared" si="1"/>
        <v>39</v>
      </c>
      <c r="J16" s="386">
        <f t="shared" si="2"/>
        <v>74</v>
      </c>
    </row>
    <row r="17" spans="1:10" s="250" customFormat="1" ht="31.5" customHeight="1" thickBot="1">
      <c r="A17" s="379" t="s">
        <v>19</v>
      </c>
      <c r="B17" s="380">
        <f t="shared" ref="B17:D17" si="11">SUM(B16,B13,B10,B7)</f>
        <v>57</v>
      </c>
      <c r="C17" s="380">
        <f t="shared" si="11"/>
        <v>39</v>
      </c>
      <c r="D17" s="381">
        <f t="shared" si="11"/>
        <v>42</v>
      </c>
      <c r="E17" s="394">
        <f t="shared" si="0"/>
        <v>138</v>
      </c>
      <c r="F17" s="382">
        <f t="shared" ref="F17:H17" si="12">SUM(F16,F13,F10,F7)</f>
        <v>50</v>
      </c>
      <c r="G17" s="380">
        <f t="shared" si="12"/>
        <v>58</v>
      </c>
      <c r="H17" s="381">
        <f t="shared" si="12"/>
        <v>48</v>
      </c>
      <c r="I17" s="394">
        <f t="shared" si="1"/>
        <v>156</v>
      </c>
      <c r="J17" s="383">
        <f t="shared" si="2"/>
        <v>294</v>
      </c>
    </row>
    <row r="19" spans="1:10" ht="39" customHeight="1">
      <c r="A19" s="321" t="s">
        <v>473</v>
      </c>
      <c r="B19" s="321"/>
      <c r="C19" s="321"/>
      <c r="D19" s="321"/>
      <c r="E19" s="321"/>
      <c r="F19" s="321"/>
      <c r="G19" s="321"/>
    </row>
    <row r="20" spans="1:10" ht="27" customHeight="1">
      <c r="A20" s="251" t="s">
        <v>474</v>
      </c>
      <c r="D20" s="250"/>
      <c r="E20" s="249"/>
      <c r="H20" s="250"/>
      <c r="J20" s="249"/>
    </row>
    <row r="21" spans="1:10" ht="27" customHeight="1">
      <c r="A21" s="251" t="s">
        <v>477</v>
      </c>
      <c r="D21" s="250"/>
      <c r="E21" s="249"/>
      <c r="H21" s="250"/>
      <c r="J21" s="249"/>
    </row>
    <row r="22" spans="1:10" ht="27" customHeight="1">
      <c r="A22" s="251" t="s">
        <v>478</v>
      </c>
      <c r="D22" s="250"/>
      <c r="E22" s="249"/>
      <c r="H22" s="250"/>
      <c r="J22" s="249"/>
    </row>
    <row r="23" spans="1:10" ht="27" customHeight="1">
      <c r="A23" s="251" t="s">
        <v>476</v>
      </c>
      <c r="D23" s="250"/>
      <c r="E23" s="249"/>
      <c r="H23" s="250"/>
      <c r="J23" s="249"/>
    </row>
    <row r="24" spans="1:10" ht="39" customHeight="1">
      <c r="A24" s="321" t="s">
        <v>472</v>
      </c>
      <c r="B24" s="321"/>
      <c r="C24" s="321"/>
      <c r="D24" s="321"/>
      <c r="E24" s="321"/>
      <c r="F24" s="321"/>
      <c r="G24" s="321"/>
    </row>
    <row r="25" spans="1:10" ht="27" customHeight="1">
      <c r="A25" s="251" t="s">
        <v>479</v>
      </c>
      <c r="D25" s="250"/>
      <c r="E25" s="249"/>
      <c r="H25" s="250"/>
      <c r="J25" s="249"/>
    </row>
    <row r="26" spans="1:10" ht="27" customHeight="1">
      <c r="A26" s="251" t="s">
        <v>477</v>
      </c>
      <c r="D26" s="250"/>
      <c r="E26" s="249"/>
      <c r="H26" s="250"/>
      <c r="J26" s="249"/>
    </row>
    <row r="27" spans="1:10" ht="27" customHeight="1">
      <c r="A27" s="251" t="s">
        <v>478</v>
      </c>
      <c r="D27" s="250"/>
      <c r="E27" s="249"/>
      <c r="H27" s="250"/>
      <c r="J27" s="249"/>
    </row>
    <row r="28" spans="1:10" ht="27" customHeight="1">
      <c r="A28" s="251" t="s">
        <v>475</v>
      </c>
      <c r="D28" s="250"/>
      <c r="E28" s="249"/>
      <c r="H28" s="250"/>
      <c r="J28" s="249"/>
    </row>
    <row r="29" spans="1:10" ht="27" customHeight="1">
      <c r="A29" s="404" t="s">
        <v>162</v>
      </c>
      <c r="D29" s="250"/>
      <c r="E29" s="249"/>
      <c r="H29" s="250"/>
      <c r="J29" s="249"/>
    </row>
    <row r="30" spans="1:10" ht="27" customHeight="1">
      <c r="A30" s="404" t="s">
        <v>163</v>
      </c>
      <c r="D30" s="250"/>
      <c r="E30" s="249"/>
      <c r="H30" s="250"/>
      <c r="J30" s="249"/>
    </row>
    <row r="31" spans="1:10" ht="27" customHeight="1">
      <c r="A31" s="251" t="s">
        <v>164</v>
      </c>
      <c r="D31" s="250"/>
      <c r="E31" s="249"/>
      <c r="H31" s="250"/>
      <c r="J31" s="249"/>
    </row>
  </sheetData>
  <pageMargins left="0.75" right="0.75" top="1" bottom="1" header="0.5" footer="0.5"/>
  <pageSetup orientation="portrait" horizontalDpi="300" verticalDpi="0" r:id="rId1"/>
  <headerFooter alignWithMargins="0"/>
  <ignoredErrors>
    <ignoredError sqref="E7 E10 E13 E16:E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8CFB-E1CB-42EF-AB9A-513E6D0E686C}">
  <sheetPr>
    <tabColor theme="1" tint="0.499984740745262"/>
  </sheetPr>
  <dimension ref="A1:S46"/>
  <sheetViews>
    <sheetView workbookViewId="0"/>
  </sheetViews>
  <sheetFormatPr defaultRowHeight="14.5"/>
  <cols>
    <col min="2" max="2" width="11.7265625" customWidth="1"/>
  </cols>
  <sheetData>
    <row r="1" spans="1:19" ht="23.5">
      <c r="A1" s="76" t="s">
        <v>650</v>
      </c>
    </row>
    <row r="2" spans="1:19" ht="15" thickBot="1"/>
    <row r="3" spans="1:19" ht="29.5" thickBot="1">
      <c r="B3" s="453" t="s">
        <v>197</v>
      </c>
      <c r="C3" s="454" t="s">
        <v>449</v>
      </c>
      <c r="D3" s="454" t="s">
        <v>450</v>
      </c>
      <c r="E3" s="454" t="s">
        <v>451</v>
      </c>
      <c r="F3" s="455" t="s">
        <v>651</v>
      </c>
      <c r="G3" s="456" t="s">
        <v>652</v>
      </c>
      <c r="H3" s="454" t="s">
        <v>653</v>
      </c>
      <c r="I3" s="454" t="s">
        <v>654</v>
      </c>
      <c r="J3" s="455" t="s">
        <v>157</v>
      </c>
      <c r="K3" s="456" t="s">
        <v>655</v>
      </c>
      <c r="L3" s="454" t="s">
        <v>656</v>
      </c>
      <c r="M3" s="454" t="s">
        <v>657</v>
      </c>
      <c r="N3" s="455" t="s">
        <v>658</v>
      </c>
      <c r="O3" s="456" t="s">
        <v>659</v>
      </c>
      <c r="P3" s="454" t="s">
        <v>660</v>
      </c>
      <c r="Q3" s="454" t="s">
        <v>661</v>
      </c>
      <c r="R3" s="455" t="s">
        <v>662</v>
      </c>
      <c r="S3" s="457" t="s">
        <v>183</v>
      </c>
    </row>
    <row r="4" spans="1:19">
      <c r="B4" s="458" t="s">
        <v>663</v>
      </c>
      <c r="C4" s="459">
        <v>87</v>
      </c>
      <c r="D4" s="459">
        <v>91</v>
      </c>
      <c r="E4" s="459">
        <v>95</v>
      </c>
      <c r="F4" s="460">
        <f t="shared" ref="F4:F13" si="0">SUM(C4:E4)</f>
        <v>273</v>
      </c>
      <c r="G4" s="461"/>
      <c r="H4" s="459">
        <v>84</v>
      </c>
      <c r="I4" s="459">
        <v>86</v>
      </c>
      <c r="J4" s="460">
        <f t="shared" ref="J4:J13" si="1">SUM(G4:I4)</f>
        <v>170</v>
      </c>
      <c r="K4" s="461">
        <v>59</v>
      </c>
      <c r="L4" s="459">
        <v>81</v>
      </c>
      <c r="M4" s="459">
        <v>66</v>
      </c>
      <c r="N4" s="460">
        <f t="shared" ref="N4:N13" si="2">SUM(K4:M4)</f>
        <v>206</v>
      </c>
      <c r="O4" s="461">
        <v>71</v>
      </c>
      <c r="P4" s="459">
        <v>59</v>
      </c>
      <c r="Q4" s="459">
        <v>89</v>
      </c>
      <c r="R4" s="460">
        <f t="shared" ref="R4:R13" si="3">SUM(O4:Q4)</f>
        <v>219</v>
      </c>
      <c r="S4" s="462">
        <f t="shared" ref="S4:S13" si="4">SUM(R4,N4,J4,F4)</f>
        <v>868</v>
      </c>
    </row>
    <row r="5" spans="1:19">
      <c r="B5" s="463" t="s">
        <v>664</v>
      </c>
      <c r="C5" s="464">
        <v>67</v>
      </c>
      <c r="D5" s="464">
        <v>99</v>
      </c>
      <c r="E5" s="464">
        <v>92</v>
      </c>
      <c r="F5" s="465">
        <f t="shared" si="0"/>
        <v>258</v>
      </c>
      <c r="G5" s="466">
        <v>80</v>
      </c>
      <c r="H5" s="464">
        <v>99</v>
      </c>
      <c r="I5" s="464">
        <v>79</v>
      </c>
      <c r="J5" s="465">
        <f t="shared" si="1"/>
        <v>258</v>
      </c>
      <c r="K5" s="466">
        <v>71</v>
      </c>
      <c r="L5" s="464">
        <v>74</v>
      </c>
      <c r="M5" s="464">
        <v>74</v>
      </c>
      <c r="N5" s="465">
        <f t="shared" si="2"/>
        <v>219</v>
      </c>
      <c r="O5" s="466">
        <v>75</v>
      </c>
      <c r="P5" s="464">
        <v>68</v>
      </c>
      <c r="Q5" s="464">
        <v>93</v>
      </c>
      <c r="R5" s="465">
        <f t="shared" si="3"/>
        <v>236</v>
      </c>
      <c r="S5" s="467">
        <f t="shared" si="4"/>
        <v>971</v>
      </c>
    </row>
    <row r="6" spans="1:19">
      <c r="B6" s="463" t="s">
        <v>665</v>
      </c>
      <c r="C6" s="464">
        <v>88</v>
      </c>
      <c r="D6" s="464">
        <v>55</v>
      </c>
      <c r="E6" s="464">
        <v>83</v>
      </c>
      <c r="F6" s="465">
        <f t="shared" si="0"/>
        <v>226</v>
      </c>
      <c r="G6" s="466">
        <v>83</v>
      </c>
      <c r="H6" s="464">
        <v>76</v>
      </c>
      <c r="I6" s="464">
        <v>87</v>
      </c>
      <c r="J6" s="465">
        <f t="shared" si="1"/>
        <v>246</v>
      </c>
      <c r="K6" s="466">
        <v>86</v>
      </c>
      <c r="L6" s="464">
        <v>96</v>
      </c>
      <c r="M6" s="464">
        <v>65</v>
      </c>
      <c r="N6" s="465">
        <f t="shared" si="2"/>
        <v>247</v>
      </c>
      <c r="O6" s="466">
        <v>65</v>
      </c>
      <c r="P6" s="464">
        <v>99</v>
      </c>
      <c r="Q6" s="464">
        <v>93</v>
      </c>
      <c r="R6" s="465">
        <f t="shared" si="3"/>
        <v>257</v>
      </c>
      <c r="S6" s="467">
        <f t="shared" si="4"/>
        <v>976</v>
      </c>
    </row>
    <row r="7" spans="1:19">
      <c r="B7" s="463" t="s">
        <v>666</v>
      </c>
      <c r="C7" s="464">
        <v>65</v>
      </c>
      <c r="D7" s="464">
        <v>47</v>
      </c>
      <c r="E7" s="464">
        <v>86</v>
      </c>
      <c r="F7" s="465">
        <f t="shared" si="0"/>
        <v>198</v>
      </c>
      <c r="G7" s="466">
        <v>74</v>
      </c>
      <c r="H7" s="464">
        <v>61</v>
      </c>
      <c r="I7" s="464">
        <v>87</v>
      </c>
      <c r="J7" s="465">
        <f t="shared" si="1"/>
        <v>222</v>
      </c>
      <c r="K7" s="466">
        <v>84</v>
      </c>
      <c r="L7" s="464">
        <v>91</v>
      </c>
      <c r="M7" s="464">
        <v>89</v>
      </c>
      <c r="N7" s="465">
        <f t="shared" si="2"/>
        <v>264</v>
      </c>
      <c r="O7" s="466">
        <v>76</v>
      </c>
      <c r="P7" s="464">
        <v>83</v>
      </c>
      <c r="Q7" s="464">
        <v>92</v>
      </c>
      <c r="R7" s="465">
        <f t="shared" si="3"/>
        <v>251</v>
      </c>
      <c r="S7" s="467">
        <f t="shared" si="4"/>
        <v>935</v>
      </c>
    </row>
    <row r="8" spans="1:19">
      <c r="B8" s="463" t="s">
        <v>667</v>
      </c>
      <c r="C8" s="464">
        <v>57</v>
      </c>
      <c r="D8" s="464">
        <v>94</v>
      </c>
      <c r="E8" s="464">
        <v>99</v>
      </c>
      <c r="F8" s="465">
        <f t="shared" si="0"/>
        <v>250</v>
      </c>
      <c r="G8" s="466">
        <v>83</v>
      </c>
      <c r="H8" s="464">
        <v>98</v>
      </c>
      <c r="I8" s="464">
        <v>80</v>
      </c>
      <c r="J8" s="465">
        <f t="shared" si="1"/>
        <v>261</v>
      </c>
      <c r="K8" s="466">
        <v>77</v>
      </c>
      <c r="L8" s="464">
        <v>60</v>
      </c>
      <c r="M8" s="464">
        <v>87</v>
      </c>
      <c r="N8" s="465">
        <f t="shared" si="2"/>
        <v>224</v>
      </c>
      <c r="O8" s="466">
        <v>60</v>
      </c>
      <c r="P8" s="464">
        <v>62</v>
      </c>
      <c r="Q8" s="464">
        <v>92</v>
      </c>
      <c r="R8" s="465">
        <f t="shared" si="3"/>
        <v>214</v>
      </c>
      <c r="S8" s="467">
        <f t="shared" si="4"/>
        <v>949</v>
      </c>
    </row>
    <row r="9" spans="1:19">
      <c r="B9" s="463" t="s">
        <v>668</v>
      </c>
      <c r="C9" s="464">
        <v>92</v>
      </c>
      <c r="D9" s="464">
        <v>91</v>
      </c>
      <c r="E9" s="464">
        <v>59</v>
      </c>
      <c r="F9" s="465">
        <f t="shared" si="0"/>
        <v>242</v>
      </c>
      <c r="G9" s="466">
        <v>68</v>
      </c>
      <c r="H9" s="464">
        <v>94</v>
      </c>
      <c r="I9" s="464">
        <v>91</v>
      </c>
      <c r="J9" s="465">
        <f t="shared" si="1"/>
        <v>253</v>
      </c>
      <c r="K9" s="466">
        <v>64</v>
      </c>
      <c r="L9" s="464">
        <v>72</v>
      </c>
      <c r="M9" s="464">
        <v>57</v>
      </c>
      <c r="N9" s="465">
        <f t="shared" si="2"/>
        <v>193</v>
      </c>
      <c r="O9" s="466">
        <v>61</v>
      </c>
      <c r="P9" s="464">
        <v>56</v>
      </c>
      <c r="Q9" s="464">
        <v>56</v>
      </c>
      <c r="R9" s="465">
        <f t="shared" si="3"/>
        <v>173</v>
      </c>
      <c r="S9" s="467">
        <f t="shared" si="4"/>
        <v>861</v>
      </c>
    </row>
    <row r="10" spans="1:19">
      <c r="B10" s="463" t="s">
        <v>669</v>
      </c>
      <c r="C10" s="464">
        <v>57</v>
      </c>
      <c r="D10" s="464">
        <v>89</v>
      </c>
      <c r="E10" s="464">
        <v>70</v>
      </c>
      <c r="F10" s="465">
        <f t="shared" si="0"/>
        <v>216</v>
      </c>
      <c r="G10" s="466">
        <v>68</v>
      </c>
      <c r="H10" s="464">
        <v>69</v>
      </c>
      <c r="I10" s="464">
        <v>76</v>
      </c>
      <c r="J10" s="465">
        <f t="shared" si="1"/>
        <v>213</v>
      </c>
      <c r="K10" s="466">
        <v>87</v>
      </c>
      <c r="L10" s="464">
        <v>70</v>
      </c>
      <c r="M10" s="464">
        <v>92</v>
      </c>
      <c r="N10" s="465">
        <f t="shared" si="2"/>
        <v>249</v>
      </c>
      <c r="O10" s="466">
        <v>64</v>
      </c>
      <c r="P10" s="464">
        <v>73</v>
      </c>
      <c r="Q10" s="464">
        <v>66</v>
      </c>
      <c r="R10" s="465">
        <f t="shared" si="3"/>
        <v>203</v>
      </c>
      <c r="S10" s="467">
        <f t="shared" si="4"/>
        <v>881</v>
      </c>
    </row>
    <row r="11" spans="1:19">
      <c r="B11" s="463" t="s">
        <v>670</v>
      </c>
      <c r="C11" s="464">
        <v>98</v>
      </c>
      <c r="D11" s="464">
        <v>72</v>
      </c>
      <c r="E11" s="464">
        <v>61</v>
      </c>
      <c r="F11" s="465">
        <f t="shared" si="0"/>
        <v>231</v>
      </c>
      <c r="G11" s="466">
        <v>60</v>
      </c>
      <c r="H11" s="464">
        <v>57</v>
      </c>
      <c r="I11" s="464">
        <v>96</v>
      </c>
      <c r="J11" s="465">
        <f t="shared" si="1"/>
        <v>213</v>
      </c>
      <c r="K11" s="466">
        <v>77</v>
      </c>
      <c r="L11" s="464">
        <v>60</v>
      </c>
      <c r="M11" s="464">
        <v>57</v>
      </c>
      <c r="N11" s="465">
        <f t="shared" si="2"/>
        <v>194</v>
      </c>
      <c r="O11" s="466">
        <v>74</v>
      </c>
      <c r="P11" s="464">
        <v>77</v>
      </c>
      <c r="Q11" s="464">
        <v>70</v>
      </c>
      <c r="R11" s="465">
        <f t="shared" si="3"/>
        <v>221</v>
      </c>
      <c r="S11" s="467">
        <f t="shared" si="4"/>
        <v>859</v>
      </c>
    </row>
    <row r="12" spans="1:19">
      <c r="B12" s="463" t="s">
        <v>583</v>
      </c>
      <c r="C12" s="464">
        <v>81</v>
      </c>
      <c r="D12" s="464">
        <v>76</v>
      </c>
      <c r="E12" s="464">
        <v>72</v>
      </c>
      <c r="F12" s="465">
        <f t="shared" si="0"/>
        <v>229</v>
      </c>
      <c r="G12" s="466">
        <v>59</v>
      </c>
      <c r="H12" s="464">
        <v>85</v>
      </c>
      <c r="I12" s="464">
        <v>75</v>
      </c>
      <c r="J12" s="465">
        <f t="shared" si="1"/>
        <v>219</v>
      </c>
      <c r="K12" s="466">
        <v>77</v>
      </c>
      <c r="L12" s="464">
        <v>72</v>
      </c>
      <c r="M12" s="464">
        <v>60</v>
      </c>
      <c r="N12" s="465">
        <f t="shared" si="2"/>
        <v>209</v>
      </c>
      <c r="O12" s="466">
        <v>92</v>
      </c>
      <c r="P12" s="464">
        <v>68</v>
      </c>
      <c r="Q12" s="464">
        <v>85</v>
      </c>
      <c r="R12" s="465">
        <f t="shared" si="3"/>
        <v>245</v>
      </c>
      <c r="S12" s="467">
        <f t="shared" si="4"/>
        <v>902</v>
      </c>
    </row>
    <row r="13" spans="1:19" ht="15" thickBot="1">
      <c r="B13" s="468" t="s">
        <v>671</v>
      </c>
      <c r="C13" s="469">
        <v>89</v>
      </c>
      <c r="D13" s="469">
        <v>93</v>
      </c>
      <c r="E13" s="469">
        <v>66</v>
      </c>
      <c r="F13" s="470">
        <f t="shared" si="0"/>
        <v>248</v>
      </c>
      <c r="G13" s="471">
        <v>90</v>
      </c>
      <c r="H13" s="469">
        <v>82</v>
      </c>
      <c r="I13" s="469">
        <v>85</v>
      </c>
      <c r="J13" s="470">
        <f t="shared" si="1"/>
        <v>257</v>
      </c>
      <c r="K13" s="471">
        <v>97</v>
      </c>
      <c r="L13" s="469">
        <v>92</v>
      </c>
      <c r="M13" s="469">
        <v>78</v>
      </c>
      <c r="N13" s="470">
        <f t="shared" si="2"/>
        <v>267</v>
      </c>
      <c r="O13" s="471">
        <v>83</v>
      </c>
      <c r="P13" s="469">
        <v>57</v>
      </c>
      <c r="Q13" s="469">
        <v>65</v>
      </c>
      <c r="R13" s="470">
        <f t="shared" si="3"/>
        <v>205</v>
      </c>
      <c r="S13" s="472">
        <f t="shared" si="4"/>
        <v>977</v>
      </c>
    </row>
    <row r="14" spans="1:19" ht="15" thickBot="1">
      <c r="B14" s="473" t="s">
        <v>183</v>
      </c>
      <c r="C14" s="474">
        <f t="shared" ref="C14:S14" si="5">SUM(C4:C13)</f>
        <v>781</v>
      </c>
      <c r="D14" s="474">
        <f t="shared" si="5"/>
        <v>807</v>
      </c>
      <c r="E14" s="474">
        <f t="shared" si="5"/>
        <v>783</v>
      </c>
      <c r="F14" s="475">
        <f t="shared" si="5"/>
        <v>2371</v>
      </c>
      <c r="G14" s="476">
        <f t="shared" si="5"/>
        <v>665</v>
      </c>
      <c r="H14" s="474">
        <f t="shared" si="5"/>
        <v>805</v>
      </c>
      <c r="I14" s="474">
        <f t="shared" si="5"/>
        <v>842</v>
      </c>
      <c r="J14" s="475">
        <f t="shared" si="5"/>
        <v>2312</v>
      </c>
      <c r="K14" s="476">
        <f t="shared" si="5"/>
        <v>779</v>
      </c>
      <c r="L14" s="474">
        <f t="shared" si="5"/>
        <v>768</v>
      </c>
      <c r="M14" s="474">
        <f t="shared" si="5"/>
        <v>725</v>
      </c>
      <c r="N14" s="475">
        <f t="shared" si="5"/>
        <v>2272</v>
      </c>
      <c r="O14" s="476">
        <f t="shared" si="5"/>
        <v>721</v>
      </c>
      <c r="P14" s="474">
        <f t="shared" si="5"/>
        <v>702</v>
      </c>
      <c r="Q14" s="474">
        <f t="shared" si="5"/>
        <v>801</v>
      </c>
      <c r="R14" s="475">
        <f t="shared" si="5"/>
        <v>2224</v>
      </c>
      <c r="S14" s="472">
        <f t="shared" si="5"/>
        <v>9179</v>
      </c>
    </row>
    <row r="16" spans="1:19" ht="15" thickBot="1"/>
    <row r="17" spans="2:15" ht="15" thickBot="1">
      <c r="B17" s="453" t="s">
        <v>197</v>
      </c>
      <c r="C17" s="454" t="s">
        <v>449</v>
      </c>
      <c r="D17" s="454" t="s">
        <v>450</v>
      </c>
      <c r="E17" s="454" t="s">
        <v>451</v>
      </c>
      <c r="F17" s="456" t="s">
        <v>652</v>
      </c>
      <c r="G17" s="454" t="s">
        <v>653</v>
      </c>
      <c r="H17" s="454" t="s">
        <v>654</v>
      </c>
      <c r="I17" s="456" t="s">
        <v>655</v>
      </c>
      <c r="J17" s="454" t="s">
        <v>656</v>
      </c>
      <c r="K17" s="454" t="s">
        <v>657</v>
      </c>
      <c r="L17" s="456" t="s">
        <v>659</v>
      </c>
      <c r="M17" s="454" t="s">
        <v>660</v>
      </c>
      <c r="N17" s="454" t="s">
        <v>661</v>
      </c>
      <c r="O17" s="457" t="s">
        <v>183</v>
      </c>
    </row>
    <row r="18" spans="2:15">
      <c r="B18" s="458" t="s">
        <v>663</v>
      </c>
      <c r="C18" s="459">
        <v>87</v>
      </c>
      <c r="D18" s="459">
        <v>91</v>
      </c>
      <c r="E18" s="459">
        <v>95</v>
      </c>
      <c r="F18" s="461"/>
      <c r="G18" s="459">
        <v>84</v>
      </c>
      <c r="H18" s="459">
        <v>86</v>
      </c>
      <c r="I18" s="461">
        <v>59</v>
      </c>
      <c r="J18" s="459">
        <v>81</v>
      </c>
      <c r="K18" s="459">
        <v>66</v>
      </c>
      <c r="L18" s="461">
        <v>71</v>
      </c>
      <c r="M18" s="459">
        <v>59</v>
      </c>
      <c r="N18" s="459">
        <v>89</v>
      </c>
      <c r="O18" s="462">
        <f>SUM(C18:N18)</f>
        <v>868</v>
      </c>
    </row>
    <row r="19" spans="2:15">
      <c r="B19" s="463" t="s">
        <v>664</v>
      </c>
      <c r="C19" s="464">
        <v>67</v>
      </c>
      <c r="D19" s="464">
        <v>99</v>
      </c>
      <c r="E19" s="464">
        <v>92</v>
      </c>
      <c r="F19" s="466">
        <v>80</v>
      </c>
      <c r="G19" s="464">
        <v>99</v>
      </c>
      <c r="H19" s="464">
        <v>79</v>
      </c>
      <c r="I19" s="466">
        <v>71</v>
      </c>
      <c r="J19" s="464">
        <v>74</v>
      </c>
      <c r="K19" s="464">
        <v>74</v>
      </c>
      <c r="L19" s="466">
        <v>75</v>
      </c>
      <c r="M19" s="464">
        <v>68</v>
      </c>
      <c r="N19" s="464">
        <v>93</v>
      </c>
      <c r="O19" s="467">
        <f t="shared" ref="O19:O27" si="6">SUM(C19:N19)</f>
        <v>971</v>
      </c>
    </row>
    <row r="20" spans="2:15">
      <c r="B20" s="463" t="s">
        <v>665</v>
      </c>
      <c r="C20" s="464">
        <v>88</v>
      </c>
      <c r="D20" s="464">
        <v>55</v>
      </c>
      <c r="E20" s="464">
        <v>83</v>
      </c>
      <c r="F20" s="466">
        <v>83</v>
      </c>
      <c r="G20" s="464">
        <v>76</v>
      </c>
      <c r="H20" s="464">
        <v>87</v>
      </c>
      <c r="I20" s="466">
        <v>86</v>
      </c>
      <c r="J20" s="464">
        <v>96</v>
      </c>
      <c r="K20" s="464">
        <v>65</v>
      </c>
      <c r="L20" s="466">
        <v>65</v>
      </c>
      <c r="M20" s="464">
        <v>99</v>
      </c>
      <c r="N20" s="464">
        <v>93</v>
      </c>
      <c r="O20" s="467">
        <f t="shared" si="6"/>
        <v>976</v>
      </c>
    </row>
    <row r="21" spans="2:15">
      <c r="B21" s="463" t="s">
        <v>666</v>
      </c>
      <c r="C21" s="464">
        <v>65</v>
      </c>
      <c r="D21" s="464">
        <v>47</v>
      </c>
      <c r="E21" s="464">
        <v>86</v>
      </c>
      <c r="F21" s="466">
        <v>74</v>
      </c>
      <c r="G21" s="464">
        <v>61</v>
      </c>
      <c r="H21" s="464">
        <v>87</v>
      </c>
      <c r="I21" s="466">
        <v>84</v>
      </c>
      <c r="J21" s="464">
        <v>91</v>
      </c>
      <c r="K21" s="464">
        <v>89</v>
      </c>
      <c r="L21" s="466">
        <v>76</v>
      </c>
      <c r="M21" s="464">
        <v>83</v>
      </c>
      <c r="N21" s="464">
        <v>92</v>
      </c>
      <c r="O21" s="467">
        <f t="shared" si="6"/>
        <v>935</v>
      </c>
    </row>
    <row r="22" spans="2:15">
      <c r="B22" s="463" t="s">
        <v>667</v>
      </c>
      <c r="C22" s="464">
        <v>57</v>
      </c>
      <c r="D22" s="464">
        <v>94</v>
      </c>
      <c r="E22" s="464">
        <v>99</v>
      </c>
      <c r="F22" s="466">
        <v>83</v>
      </c>
      <c r="G22" s="464">
        <v>98</v>
      </c>
      <c r="H22" s="464">
        <v>80</v>
      </c>
      <c r="I22" s="466">
        <v>77</v>
      </c>
      <c r="J22" s="464">
        <v>60</v>
      </c>
      <c r="K22" s="464">
        <v>87</v>
      </c>
      <c r="L22" s="466">
        <v>60</v>
      </c>
      <c r="M22" s="464">
        <v>62</v>
      </c>
      <c r="N22" s="464">
        <v>92</v>
      </c>
      <c r="O22" s="467">
        <f t="shared" si="6"/>
        <v>949</v>
      </c>
    </row>
    <row r="23" spans="2:15">
      <c r="B23" s="463" t="s">
        <v>668</v>
      </c>
      <c r="C23" s="464">
        <v>92</v>
      </c>
      <c r="D23" s="464">
        <v>91</v>
      </c>
      <c r="E23" s="464">
        <v>59</v>
      </c>
      <c r="F23" s="466">
        <v>68</v>
      </c>
      <c r="G23" s="464">
        <v>94</v>
      </c>
      <c r="H23" s="464">
        <v>91</v>
      </c>
      <c r="I23" s="466">
        <v>64</v>
      </c>
      <c r="J23" s="464">
        <v>72</v>
      </c>
      <c r="K23" s="464">
        <v>57</v>
      </c>
      <c r="L23" s="466">
        <v>61</v>
      </c>
      <c r="M23" s="464">
        <v>56</v>
      </c>
      <c r="N23" s="464">
        <v>56</v>
      </c>
      <c r="O23" s="467">
        <f t="shared" si="6"/>
        <v>861</v>
      </c>
    </row>
    <row r="24" spans="2:15">
      <c r="B24" s="463" t="s">
        <v>669</v>
      </c>
      <c r="C24" s="464">
        <v>57</v>
      </c>
      <c r="D24" s="464">
        <v>89</v>
      </c>
      <c r="E24" s="464">
        <v>70</v>
      </c>
      <c r="F24" s="466">
        <v>68</v>
      </c>
      <c r="G24" s="464">
        <v>69</v>
      </c>
      <c r="H24" s="464">
        <v>76</v>
      </c>
      <c r="I24" s="466">
        <v>87</v>
      </c>
      <c r="J24" s="464">
        <v>70</v>
      </c>
      <c r="K24" s="464">
        <v>92</v>
      </c>
      <c r="L24" s="466">
        <v>64</v>
      </c>
      <c r="M24" s="464">
        <v>73</v>
      </c>
      <c r="N24" s="464">
        <v>66</v>
      </c>
      <c r="O24" s="467">
        <f t="shared" si="6"/>
        <v>881</v>
      </c>
    </row>
    <row r="25" spans="2:15">
      <c r="B25" s="463" t="s">
        <v>670</v>
      </c>
      <c r="C25" s="464">
        <v>98</v>
      </c>
      <c r="D25" s="464">
        <v>72</v>
      </c>
      <c r="E25" s="464">
        <v>61</v>
      </c>
      <c r="F25" s="466">
        <v>60</v>
      </c>
      <c r="G25" s="464">
        <v>57</v>
      </c>
      <c r="H25" s="464">
        <v>96</v>
      </c>
      <c r="I25" s="466">
        <v>77</v>
      </c>
      <c r="J25" s="464">
        <v>60</v>
      </c>
      <c r="K25" s="464">
        <v>57</v>
      </c>
      <c r="L25" s="466">
        <v>74</v>
      </c>
      <c r="M25" s="464">
        <v>77</v>
      </c>
      <c r="N25" s="464">
        <v>70</v>
      </c>
      <c r="O25" s="467">
        <f t="shared" si="6"/>
        <v>859</v>
      </c>
    </row>
    <row r="26" spans="2:15">
      <c r="B26" s="463" t="s">
        <v>583</v>
      </c>
      <c r="C26" s="464">
        <v>81</v>
      </c>
      <c r="D26" s="464">
        <v>76</v>
      </c>
      <c r="E26" s="464">
        <v>72</v>
      </c>
      <c r="F26" s="466">
        <v>59</v>
      </c>
      <c r="G26" s="464">
        <v>85</v>
      </c>
      <c r="H26" s="464">
        <v>75</v>
      </c>
      <c r="I26" s="466">
        <v>77</v>
      </c>
      <c r="J26" s="464">
        <v>72</v>
      </c>
      <c r="K26" s="464">
        <v>60</v>
      </c>
      <c r="L26" s="466">
        <v>92</v>
      </c>
      <c r="M26" s="464">
        <v>68</v>
      </c>
      <c r="N26" s="464">
        <v>85</v>
      </c>
      <c r="O26" s="467">
        <f t="shared" si="6"/>
        <v>902</v>
      </c>
    </row>
    <row r="27" spans="2:15" ht="15" thickBot="1">
      <c r="B27" s="468" t="s">
        <v>671</v>
      </c>
      <c r="C27" s="469">
        <v>89</v>
      </c>
      <c r="D27" s="469">
        <v>93</v>
      </c>
      <c r="E27" s="469">
        <v>66</v>
      </c>
      <c r="F27" s="471">
        <v>90</v>
      </c>
      <c r="G27" s="469">
        <v>82</v>
      </c>
      <c r="H27" s="469">
        <v>85</v>
      </c>
      <c r="I27" s="471">
        <v>97</v>
      </c>
      <c r="J27" s="469">
        <v>92</v>
      </c>
      <c r="K27" s="469">
        <v>78</v>
      </c>
      <c r="L27" s="471">
        <v>83</v>
      </c>
      <c r="M27" s="469">
        <v>57</v>
      </c>
      <c r="N27" s="469">
        <v>65</v>
      </c>
      <c r="O27" s="472">
        <f t="shared" si="6"/>
        <v>977</v>
      </c>
    </row>
    <row r="28" spans="2:15" ht="15" thickBot="1">
      <c r="B28" s="473" t="s">
        <v>183</v>
      </c>
      <c r="C28" s="474">
        <f t="shared" ref="C28:O28" si="7">SUM(C18:C27)</f>
        <v>781</v>
      </c>
      <c r="D28" s="474">
        <f t="shared" si="7"/>
        <v>807</v>
      </c>
      <c r="E28" s="474">
        <f t="shared" si="7"/>
        <v>783</v>
      </c>
      <c r="F28" s="476">
        <f t="shared" si="7"/>
        <v>665</v>
      </c>
      <c r="G28" s="474">
        <f t="shared" si="7"/>
        <v>805</v>
      </c>
      <c r="H28" s="474">
        <f t="shared" si="7"/>
        <v>842</v>
      </c>
      <c r="I28" s="476">
        <f t="shared" si="7"/>
        <v>779</v>
      </c>
      <c r="J28" s="474">
        <f t="shared" si="7"/>
        <v>768</v>
      </c>
      <c r="K28" s="474">
        <f t="shared" si="7"/>
        <v>725</v>
      </c>
      <c r="L28" s="476">
        <f t="shared" si="7"/>
        <v>721</v>
      </c>
      <c r="M28" s="474">
        <f t="shared" si="7"/>
        <v>702</v>
      </c>
      <c r="N28" s="474">
        <f t="shared" si="7"/>
        <v>801</v>
      </c>
      <c r="O28" s="472">
        <f t="shared" si="7"/>
        <v>9179</v>
      </c>
    </row>
    <row r="34" spans="2:2" ht="23.5">
      <c r="B34" s="477"/>
    </row>
    <row r="35" spans="2:2" ht="23.5">
      <c r="B35" s="477"/>
    </row>
    <row r="36" spans="2:2" ht="23.5">
      <c r="B36" s="477"/>
    </row>
    <row r="37" spans="2:2" ht="23.5">
      <c r="B37" s="477"/>
    </row>
    <row r="38" spans="2:2" ht="23.5">
      <c r="B38" s="477"/>
    </row>
    <row r="39" spans="2:2" ht="23.5">
      <c r="B39" s="477"/>
    </row>
    <row r="40" spans="2:2" ht="23.5">
      <c r="B40" s="477"/>
    </row>
    <row r="41" spans="2:2" ht="23.5">
      <c r="B41" s="477"/>
    </row>
    <row r="42" spans="2:2" ht="23.5">
      <c r="B42" s="477"/>
    </row>
    <row r="43" spans="2:2" ht="23.5">
      <c r="B43" s="477"/>
    </row>
    <row r="44" spans="2:2" ht="23.5">
      <c r="B44" s="477"/>
    </row>
    <row r="45" spans="2:2" ht="23.5">
      <c r="B45" s="477"/>
    </row>
    <row r="46" spans="2:2" ht="23.5">
      <c r="B46" s="47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25A9-CF0B-4217-877C-42633E02D978}">
  <dimension ref="A1:M26"/>
  <sheetViews>
    <sheetView workbookViewId="0"/>
  </sheetViews>
  <sheetFormatPr defaultColWidth="13.26953125" defaultRowHeight="15.75" customHeight="1"/>
  <cols>
    <col min="1" max="1" width="19.54296875" style="249" customWidth="1"/>
    <col min="2" max="4" width="13.7265625" style="249" customWidth="1"/>
    <col min="5" max="5" width="16.1796875" style="250" customWidth="1"/>
    <col min="6" max="8" width="13.7265625" style="249" customWidth="1"/>
    <col min="9" max="10" width="16.1796875" style="250" customWidth="1"/>
    <col min="11" max="11" width="4" style="249" customWidth="1"/>
    <col min="12" max="12" width="5.7265625" style="249" customWidth="1"/>
    <col min="13" max="16384" width="13.26953125" style="249"/>
  </cols>
  <sheetData>
    <row r="1" spans="1:13" ht="32.25" customHeight="1">
      <c r="A1" s="321" t="s">
        <v>462</v>
      </c>
      <c r="B1" s="321"/>
      <c r="C1" s="321"/>
      <c r="D1" s="321"/>
      <c r="E1" s="321"/>
      <c r="F1" s="321"/>
      <c r="G1" s="321"/>
      <c r="H1" s="321"/>
      <c r="I1" s="321"/>
      <c r="J1" s="321"/>
    </row>
    <row r="2" spans="1:13" ht="15.75" customHeight="1" thickBot="1"/>
    <row r="3" spans="1:13" ht="30" customHeight="1" thickBot="1">
      <c r="A3" s="397" t="s">
        <v>471</v>
      </c>
      <c r="B3" s="398"/>
      <c r="C3" s="398"/>
      <c r="D3" s="398"/>
      <c r="E3" s="398"/>
      <c r="F3" s="398"/>
      <c r="G3" s="398"/>
      <c r="H3" s="398"/>
      <c r="I3" s="398"/>
      <c r="J3" s="399"/>
    </row>
    <row r="4" spans="1:13" s="357" customFormat="1" ht="21" customHeight="1" thickBot="1">
      <c r="A4" s="400"/>
      <c r="B4" s="401" t="s">
        <v>4</v>
      </c>
      <c r="C4" s="401" t="s">
        <v>5</v>
      </c>
      <c r="D4" s="402" t="s">
        <v>6</v>
      </c>
      <c r="E4" s="388" t="s">
        <v>156</v>
      </c>
      <c r="F4" s="403" t="s">
        <v>7</v>
      </c>
      <c r="G4" s="401" t="s">
        <v>8</v>
      </c>
      <c r="H4" s="402" t="s">
        <v>9</v>
      </c>
      <c r="I4" s="388" t="s">
        <v>157</v>
      </c>
      <c r="J4" s="383" t="s">
        <v>10</v>
      </c>
    </row>
    <row r="5" spans="1:13" ht="21" customHeight="1">
      <c r="A5" s="405" t="s">
        <v>11</v>
      </c>
      <c r="B5" s="363">
        <v>8</v>
      </c>
      <c r="C5" s="364">
        <v>7</v>
      </c>
      <c r="D5" s="366">
        <v>6</v>
      </c>
      <c r="E5" s="389"/>
      <c r="F5" s="365">
        <v>8</v>
      </c>
      <c r="G5" s="364">
        <v>9</v>
      </c>
      <c r="H5" s="366">
        <v>8</v>
      </c>
      <c r="I5" s="389"/>
      <c r="J5" s="384"/>
      <c r="L5" s="332" t="s">
        <v>469</v>
      </c>
      <c r="M5" s="122" t="s">
        <v>470</v>
      </c>
    </row>
    <row r="6" spans="1:13" ht="21" customHeight="1" thickBot="1">
      <c r="A6" s="406" t="s">
        <v>12</v>
      </c>
      <c r="B6" s="367">
        <v>5</v>
      </c>
      <c r="C6" s="368">
        <v>4</v>
      </c>
      <c r="D6" s="370">
        <v>3</v>
      </c>
      <c r="E6" s="390"/>
      <c r="F6" s="369">
        <v>7</v>
      </c>
      <c r="G6" s="368">
        <v>8</v>
      </c>
      <c r="H6" s="370">
        <v>7</v>
      </c>
      <c r="I6" s="390"/>
      <c r="J6" s="385"/>
    </row>
    <row r="7" spans="1:13" s="356" customFormat="1" ht="42" customHeight="1" thickBot="1">
      <c r="A7" s="358" t="s">
        <v>158</v>
      </c>
      <c r="B7" s="359"/>
      <c r="C7" s="360"/>
      <c r="D7" s="362"/>
      <c r="E7" s="391"/>
      <c r="F7" s="361"/>
      <c r="G7" s="360"/>
      <c r="H7" s="362"/>
      <c r="I7" s="391"/>
      <c r="J7" s="386"/>
    </row>
    <row r="8" spans="1:13" ht="21" customHeight="1">
      <c r="A8" s="405" t="s">
        <v>13</v>
      </c>
      <c r="B8" s="371">
        <v>8</v>
      </c>
      <c r="C8" s="372">
        <v>4</v>
      </c>
      <c r="D8" s="374">
        <v>7</v>
      </c>
      <c r="E8" s="392"/>
      <c r="F8" s="373">
        <v>4</v>
      </c>
      <c r="G8" s="372">
        <v>7</v>
      </c>
      <c r="H8" s="374">
        <v>6</v>
      </c>
      <c r="I8" s="392"/>
      <c r="J8" s="387"/>
    </row>
    <row r="9" spans="1:13" ht="21" customHeight="1" thickBot="1">
      <c r="A9" s="406" t="s">
        <v>14</v>
      </c>
      <c r="B9" s="367">
        <v>5</v>
      </c>
      <c r="C9" s="368">
        <v>9</v>
      </c>
      <c r="D9" s="370">
        <v>5</v>
      </c>
      <c r="E9" s="390"/>
      <c r="F9" s="369">
        <v>5</v>
      </c>
      <c r="G9" s="368">
        <v>8</v>
      </c>
      <c r="H9" s="370">
        <v>1</v>
      </c>
      <c r="I9" s="390"/>
      <c r="J9" s="385"/>
    </row>
    <row r="10" spans="1:13" s="356" customFormat="1" ht="42" customHeight="1" thickBot="1">
      <c r="A10" s="358" t="s">
        <v>159</v>
      </c>
      <c r="B10" s="359"/>
      <c r="C10" s="360"/>
      <c r="D10" s="362"/>
      <c r="E10" s="391"/>
      <c r="F10" s="361"/>
      <c r="G10" s="360"/>
      <c r="H10" s="362"/>
      <c r="I10" s="391"/>
      <c r="J10" s="386"/>
    </row>
    <row r="11" spans="1:13" ht="21" customHeight="1">
      <c r="A11" s="405" t="s">
        <v>15</v>
      </c>
      <c r="B11" s="371">
        <v>8</v>
      </c>
      <c r="C11" s="372">
        <v>4</v>
      </c>
      <c r="D11" s="374">
        <v>5</v>
      </c>
      <c r="E11" s="392"/>
      <c r="F11" s="373">
        <v>4</v>
      </c>
      <c r="G11" s="372">
        <v>9</v>
      </c>
      <c r="H11" s="374">
        <v>8</v>
      </c>
      <c r="I11" s="392"/>
      <c r="J11" s="387"/>
    </row>
    <row r="12" spans="1:13" ht="21" customHeight="1" thickBot="1">
      <c r="A12" s="406" t="s">
        <v>16</v>
      </c>
      <c r="B12" s="367">
        <v>6</v>
      </c>
      <c r="C12" s="368">
        <v>2</v>
      </c>
      <c r="D12" s="370">
        <v>7</v>
      </c>
      <c r="E12" s="390"/>
      <c r="F12" s="369">
        <v>7</v>
      </c>
      <c r="G12" s="368">
        <v>6</v>
      </c>
      <c r="H12" s="370">
        <v>5</v>
      </c>
      <c r="I12" s="390"/>
      <c r="J12" s="385"/>
    </row>
    <row r="13" spans="1:13" s="356" customFormat="1" ht="42" customHeight="1" thickBot="1">
      <c r="A13" s="358" t="s">
        <v>160</v>
      </c>
      <c r="B13" s="359"/>
      <c r="C13" s="360"/>
      <c r="D13" s="362"/>
      <c r="E13" s="391"/>
      <c r="F13" s="361"/>
      <c r="G13" s="360"/>
      <c r="H13" s="362"/>
      <c r="I13" s="391"/>
      <c r="J13" s="386"/>
    </row>
    <row r="14" spans="1:13" ht="21" customHeight="1">
      <c r="A14" s="405" t="s">
        <v>17</v>
      </c>
      <c r="B14" s="375">
        <v>9</v>
      </c>
      <c r="C14" s="376">
        <v>4</v>
      </c>
      <c r="D14" s="378">
        <v>6</v>
      </c>
      <c r="E14" s="393"/>
      <c r="F14" s="377">
        <v>7</v>
      </c>
      <c r="G14" s="376">
        <v>5</v>
      </c>
      <c r="H14" s="378">
        <v>4</v>
      </c>
      <c r="I14" s="393"/>
      <c r="J14" s="387"/>
    </row>
    <row r="15" spans="1:13" ht="21" customHeight="1" thickBot="1">
      <c r="A15" s="406" t="s">
        <v>18</v>
      </c>
      <c r="B15" s="367">
        <v>8</v>
      </c>
      <c r="C15" s="368">
        <v>5</v>
      </c>
      <c r="D15" s="370">
        <v>3</v>
      </c>
      <c r="E15" s="390"/>
      <c r="F15" s="369">
        <v>8</v>
      </c>
      <c r="G15" s="368">
        <v>6</v>
      </c>
      <c r="H15" s="370">
        <v>9</v>
      </c>
      <c r="I15" s="390"/>
      <c r="J15" s="385"/>
    </row>
    <row r="16" spans="1:13" s="356" customFormat="1" ht="42" customHeight="1" thickBot="1">
      <c r="A16" s="358" t="s">
        <v>161</v>
      </c>
      <c r="B16" s="359"/>
      <c r="C16" s="360"/>
      <c r="D16" s="362"/>
      <c r="E16" s="391"/>
      <c r="F16" s="361"/>
      <c r="G16" s="360"/>
      <c r="H16" s="362"/>
      <c r="I16" s="391"/>
      <c r="J16" s="386"/>
    </row>
    <row r="17" spans="1:10" s="250" customFormat="1" ht="31.5" customHeight="1" thickBot="1">
      <c r="A17" s="379" t="s">
        <v>19</v>
      </c>
      <c r="B17" s="380"/>
      <c r="C17" s="380"/>
      <c r="D17" s="381"/>
      <c r="E17" s="394"/>
      <c r="F17" s="382"/>
      <c r="G17" s="380"/>
      <c r="H17" s="381"/>
      <c r="I17" s="394"/>
      <c r="J17" s="383"/>
    </row>
    <row r="19" spans="1:10" ht="39" customHeight="1">
      <c r="A19" s="321" t="s">
        <v>463</v>
      </c>
      <c r="B19" s="321"/>
      <c r="C19" s="321"/>
      <c r="D19" s="321"/>
      <c r="E19" s="321"/>
      <c r="F19" s="321"/>
      <c r="G19" s="321"/>
    </row>
    <row r="20" spans="1:10" ht="27" customHeight="1">
      <c r="A20" s="251" t="s">
        <v>464</v>
      </c>
      <c r="D20" s="250"/>
      <c r="E20" s="249"/>
      <c r="H20" s="250"/>
      <c r="J20" s="249"/>
    </row>
    <row r="21" spans="1:10" ht="27" customHeight="1">
      <c r="A21" s="395" t="s">
        <v>465</v>
      </c>
      <c r="D21" s="250"/>
      <c r="E21" s="249"/>
      <c r="H21" s="250"/>
      <c r="J21" s="249"/>
    </row>
    <row r="22" spans="1:10" ht="27" customHeight="1">
      <c r="A22" s="395" t="s">
        <v>466</v>
      </c>
      <c r="D22" s="250"/>
      <c r="E22" s="249"/>
      <c r="H22" s="250"/>
      <c r="J22" s="249"/>
    </row>
    <row r="23" spans="1:10" ht="27" customHeight="1">
      <c r="A23" s="251" t="s">
        <v>467</v>
      </c>
      <c r="D23" s="250"/>
      <c r="E23" s="249"/>
      <c r="H23" s="250"/>
      <c r="J23" s="249"/>
    </row>
    <row r="24" spans="1:10" ht="27" customHeight="1">
      <c r="A24" s="396" t="s">
        <v>468</v>
      </c>
      <c r="D24" s="250"/>
      <c r="E24" s="249"/>
      <c r="H24" s="250"/>
      <c r="J24" s="249"/>
    </row>
    <row r="25" spans="1:10" ht="15.75" customHeight="1">
      <c r="A25" s="251"/>
      <c r="D25" s="250"/>
      <c r="E25" s="249"/>
      <c r="H25" s="250"/>
      <c r="J25" s="249"/>
    </row>
    <row r="26" spans="1:10" ht="15.75" customHeight="1">
      <c r="A26" s="251"/>
      <c r="D26" s="250"/>
      <c r="E26" s="249"/>
      <c r="H26" s="250"/>
      <c r="J26" s="249"/>
    </row>
  </sheetData>
  <pageMargins left="0.75" right="0.75" top="1" bottom="1" header="0.5" footer="0.5"/>
  <pageSetup orientation="portrait" horizontalDpi="300"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789B8-E29A-4DDE-8E03-6E048203D1F8}">
  <dimension ref="A1:CJ203"/>
  <sheetViews>
    <sheetView workbookViewId="0"/>
  </sheetViews>
  <sheetFormatPr defaultColWidth="9.1796875" defaultRowHeight="17.5"/>
  <cols>
    <col min="1" max="4" width="10.26953125" style="67" customWidth="1"/>
    <col min="5" max="5" width="12.453125" style="67" customWidth="1"/>
    <col min="6" max="6" width="3.453125" style="423" customWidth="1"/>
    <col min="7" max="88" width="9.1796875" style="420"/>
    <col min="89" max="16384" width="9.1796875" style="7"/>
  </cols>
  <sheetData>
    <row r="1" spans="1:9" ht="31">
      <c r="A1" s="69" t="s">
        <v>86</v>
      </c>
      <c r="B1" s="69" t="s">
        <v>87</v>
      </c>
      <c r="C1" s="69" t="s">
        <v>88</v>
      </c>
      <c r="D1" s="69" t="s">
        <v>89</v>
      </c>
      <c r="E1" s="70" t="s">
        <v>90</v>
      </c>
      <c r="F1" s="421"/>
    </row>
    <row r="2" spans="1:9" ht="18">
      <c r="A2" s="71">
        <v>1</v>
      </c>
      <c r="B2" s="71" t="s">
        <v>91</v>
      </c>
      <c r="C2" s="72" t="s">
        <v>92</v>
      </c>
      <c r="D2" s="73" t="s">
        <v>5</v>
      </c>
      <c r="E2" s="74">
        <v>4876</v>
      </c>
      <c r="F2" s="422"/>
      <c r="G2" s="415" t="s">
        <v>469</v>
      </c>
      <c r="H2" s="412" t="s">
        <v>470</v>
      </c>
      <c r="I2" s="412" t="s">
        <v>517</v>
      </c>
    </row>
    <row r="3" spans="1:9">
      <c r="A3" s="71">
        <v>1</v>
      </c>
      <c r="B3" s="71" t="s">
        <v>93</v>
      </c>
      <c r="C3" s="72" t="s">
        <v>94</v>
      </c>
      <c r="D3" s="73" t="s">
        <v>95</v>
      </c>
      <c r="E3" s="74">
        <v>4619</v>
      </c>
      <c r="F3" s="422"/>
    </row>
    <row r="4" spans="1:9">
      <c r="A4" s="71">
        <v>1</v>
      </c>
      <c r="B4" s="71" t="s">
        <v>93</v>
      </c>
      <c r="C4" s="72" t="s">
        <v>96</v>
      </c>
      <c r="D4" s="73" t="s">
        <v>4</v>
      </c>
      <c r="E4" s="74">
        <v>4581</v>
      </c>
      <c r="F4" s="422"/>
    </row>
    <row r="5" spans="1:9">
      <c r="A5" s="71">
        <v>1</v>
      </c>
      <c r="B5" s="71" t="s">
        <v>98</v>
      </c>
      <c r="C5" s="72" t="s">
        <v>92</v>
      </c>
      <c r="D5" s="73" t="s">
        <v>95</v>
      </c>
      <c r="E5" s="74">
        <v>4231</v>
      </c>
      <c r="F5" s="422"/>
    </row>
    <row r="6" spans="1:9">
      <c r="A6" s="71">
        <v>1</v>
      </c>
      <c r="B6" s="71" t="s">
        <v>99</v>
      </c>
      <c r="C6" s="72" t="s">
        <v>100</v>
      </c>
      <c r="D6" s="73" t="s">
        <v>7</v>
      </c>
      <c r="E6" s="74">
        <v>4231</v>
      </c>
      <c r="F6" s="422"/>
    </row>
    <row r="7" spans="1:9">
      <c r="A7" s="71">
        <v>1</v>
      </c>
      <c r="B7" s="71" t="s">
        <v>98</v>
      </c>
      <c r="C7" s="72" t="s">
        <v>101</v>
      </c>
      <c r="D7" s="73" t="s">
        <v>102</v>
      </c>
      <c r="E7" s="74">
        <v>4132</v>
      </c>
      <c r="F7" s="422"/>
    </row>
    <row r="8" spans="1:9">
      <c r="A8" s="71">
        <v>1</v>
      </c>
      <c r="B8" s="71" t="s">
        <v>111</v>
      </c>
      <c r="C8" s="72" t="s">
        <v>104</v>
      </c>
      <c r="D8" s="73" t="s">
        <v>95</v>
      </c>
      <c r="E8" s="74">
        <v>4002</v>
      </c>
      <c r="F8" s="422"/>
    </row>
    <row r="9" spans="1:9">
      <c r="A9" s="71">
        <v>1</v>
      </c>
      <c r="B9" s="71" t="s">
        <v>111</v>
      </c>
      <c r="C9" s="72" t="s">
        <v>112</v>
      </c>
      <c r="D9" s="73" t="s">
        <v>4</v>
      </c>
      <c r="E9" s="74">
        <v>3760</v>
      </c>
      <c r="F9" s="422"/>
    </row>
    <row r="10" spans="1:9">
      <c r="A10" s="71">
        <v>1</v>
      </c>
      <c r="B10" s="71" t="s">
        <v>108</v>
      </c>
      <c r="C10" s="72" t="s">
        <v>96</v>
      </c>
      <c r="D10" s="73" t="s">
        <v>6</v>
      </c>
      <c r="E10" s="74">
        <v>3745</v>
      </c>
      <c r="F10" s="422"/>
    </row>
    <row r="11" spans="1:9">
      <c r="A11" s="71">
        <v>1</v>
      </c>
      <c r="B11" s="71" t="s">
        <v>93</v>
      </c>
      <c r="C11" s="72" t="s">
        <v>113</v>
      </c>
      <c r="D11" s="73" t="s">
        <v>107</v>
      </c>
      <c r="E11" s="74">
        <v>3475</v>
      </c>
      <c r="F11" s="422"/>
    </row>
    <row r="12" spans="1:9">
      <c r="A12" s="71">
        <v>1</v>
      </c>
      <c r="B12" s="71" t="s">
        <v>93</v>
      </c>
      <c r="C12" s="72" t="s">
        <v>117</v>
      </c>
      <c r="D12" s="73" t="s">
        <v>102</v>
      </c>
      <c r="E12" s="74">
        <v>3457</v>
      </c>
      <c r="F12" s="422"/>
    </row>
    <row r="13" spans="1:9">
      <c r="A13" s="71">
        <v>1</v>
      </c>
      <c r="B13" s="71" t="s">
        <v>97</v>
      </c>
      <c r="C13" s="72" t="s">
        <v>92</v>
      </c>
      <c r="D13" s="73" t="s">
        <v>105</v>
      </c>
      <c r="E13" s="74">
        <v>3456</v>
      </c>
      <c r="F13" s="422"/>
    </row>
    <row r="14" spans="1:9">
      <c r="A14" s="71">
        <v>2</v>
      </c>
      <c r="B14" s="71" t="s">
        <v>97</v>
      </c>
      <c r="C14" s="72" t="s">
        <v>94</v>
      </c>
      <c r="D14" s="73" t="s">
        <v>95</v>
      </c>
      <c r="E14" s="74">
        <v>4277</v>
      </c>
      <c r="F14" s="422"/>
    </row>
    <row r="15" spans="1:9">
      <c r="A15" s="71">
        <v>2</v>
      </c>
      <c r="B15" s="71" t="s">
        <v>99</v>
      </c>
      <c r="C15" s="72" t="s">
        <v>101</v>
      </c>
      <c r="D15" s="73" t="s">
        <v>102</v>
      </c>
      <c r="E15" s="74">
        <v>4231</v>
      </c>
      <c r="F15" s="422"/>
    </row>
    <row r="16" spans="1:9">
      <c r="A16" s="71">
        <v>2</v>
      </c>
      <c r="B16" s="71" t="s">
        <v>103</v>
      </c>
      <c r="C16" s="72" t="s">
        <v>104</v>
      </c>
      <c r="D16" s="73" t="s">
        <v>105</v>
      </c>
      <c r="E16" s="74">
        <v>4179</v>
      </c>
      <c r="F16" s="422"/>
    </row>
    <row r="17" spans="1:6">
      <c r="A17" s="71">
        <v>2</v>
      </c>
      <c r="B17" s="71" t="s">
        <v>91</v>
      </c>
      <c r="C17" s="72" t="s">
        <v>106</v>
      </c>
      <c r="D17" s="73" t="s">
        <v>107</v>
      </c>
      <c r="E17" s="74">
        <v>4132</v>
      </c>
      <c r="F17" s="422"/>
    </row>
    <row r="18" spans="1:6">
      <c r="A18" s="71">
        <v>2</v>
      </c>
      <c r="B18" s="71" t="s">
        <v>108</v>
      </c>
      <c r="C18" s="72" t="s">
        <v>109</v>
      </c>
      <c r="D18" s="73" t="s">
        <v>5</v>
      </c>
      <c r="E18" s="74">
        <v>4121</v>
      </c>
      <c r="F18" s="422"/>
    </row>
    <row r="19" spans="1:6">
      <c r="A19" s="71">
        <v>2</v>
      </c>
      <c r="B19" s="71" t="s">
        <v>93</v>
      </c>
      <c r="C19" s="72" t="s">
        <v>96</v>
      </c>
      <c r="D19" s="73" t="s">
        <v>110</v>
      </c>
      <c r="E19" s="74">
        <v>4101</v>
      </c>
      <c r="F19" s="422"/>
    </row>
    <row r="20" spans="1:6">
      <c r="A20" s="71">
        <v>2</v>
      </c>
      <c r="B20" s="71" t="s">
        <v>93</v>
      </c>
      <c r="C20" s="72" t="s">
        <v>94</v>
      </c>
      <c r="D20" s="73" t="s">
        <v>6</v>
      </c>
      <c r="E20" s="74">
        <v>4101</v>
      </c>
      <c r="F20" s="422"/>
    </row>
    <row r="21" spans="1:6">
      <c r="A21" s="71">
        <v>2</v>
      </c>
      <c r="B21" s="71" t="s">
        <v>99</v>
      </c>
      <c r="C21" s="72" t="s">
        <v>92</v>
      </c>
      <c r="D21" s="73" t="s">
        <v>5</v>
      </c>
      <c r="E21" s="74">
        <v>3676</v>
      </c>
      <c r="F21" s="422"/>
    </row>
    <row r="22" spans="1:6">
      <c r="A22" s="71">
        <v>2</v>
      </c>
      <c r="B22" s="71" t="s">
        <v>114</v>
      </c>
      <c r="C22" s="72" t="s">
        <v>115</v>
      </c>
      <c r="D22" s="73" t="s">
        <v>8</v>
      </c>
      <c r="E22" s="74">
        <v>3465</v>
      </c>
      <c r="F22" s="422"/>
    </row>
    <row r="23" spans="1:6">
      <c r="A23" s="71">
        <v>2</v>
      </c>
      <c r="B23" s="71" t="s">
        <v>114</v>
      </c>
      <c r="C23" s="72" t="s">
        <v>94</v>
      </c>
      <c r="D23" s="73" t="s">
        <v>116</v>
      </c>
      <c r="E23" s="74">
        <v>3457</v>
      </c>
      <c r="F23" s="422"/>
    </row>
    <row r="24" spans="1:6">
      <c r="A24" s="71">
        <v>2</v>
      </c>
      <c r="B24" s="71" t="s">
        <v>114</v>
      </c>
      <c r="C24" s="72" t="s">
        <v>118</v>
      </c>
      <c r="D24" s="73" t="s">
        <v>5</v>
      </c>
      <c r="E24" s="74">
        <v>3456</v>
      </c>
      <c r="F24" s="422"/>
    </row>
    <row r="25" spans="1:6">
      <c r="A25" s="71">
        <v>2</v>
      </c>
      <c r="B25" s="71" t="s">
        <v>108</v>
      </c>
      <c r="C25" s="72" t="s">
        <v>113</v>
      </c>
      <c r="D25" s="73" t="s">
        <v>7</v>
      </c>
      <c r="E25" s="74">
        <v>3364</v>
      </c>
      <c r="F25" s="422"/>
    </row>
    <row r="26" spans="1:6">
      <c r="A26" s="71">
        <v>3</v>
      </c>
      <c r="B26" s="71" t="s">
        <v>93</v>
      </c>
      <c r="C26" s="72" t="s">
        <v>92</v>
      </c>
      <c r="D26" s="73" t="s">
        <v>5</v>
      </c>
      <c r="E26" s="74">
        <v>4521</v>
      </c>
      <c r="F26" s="422"/>
    </row>
    <row r="27" spans="1:6">
      <c r="A27" s="71">
        <v>3</v>
      </c>
      <c r="B27" s="71" t="s">
        <v>91</v>
      </c>
      <c r="C27" s="72" t="s">
        <v>101</v>
      </c>
      <c r="D27" s="73" t="s">
        <v>8</v>
      </c>
      <c r="E27" s="74">
        <v>3756</v>
      </c>
      <c r="F27" s="422"/>
    </row>
    <row r="28" spans="1:6">
      <c r="A28" s="71">
        <v>3</v>
      </c>
      <c r="B28" s="71" t="s">
        <v>97</v>
      </c>
      <c r="C28" s="72" t="s">
        <v>106</v>
      </c>
      <c r="D28" s="73" t="s">
        <v>95</v>
      </c>
      <c r="E28" s="74">
        <v>3421</v>
      </c>
      <c r="F28" s="422"/>
    </row>
    <row r="29" spans="1:6">
      <c r="A29" s="71">
        <v>3</v>
      </c>
      <c r="B29" s="71" t="s">
        <v>114</v>
      </c>
      <c r="C29" s="72" t="s">
        <v>94</v>
      </c>
      <c r="D29" s="73" t="s">
        <v>95</v>
      </c>
      <c r="E29" s="74">
        <v>3295</v>
      </c>
      <c r="F29" s="422"/>
    </row>
    <row r="30" spans="1:6">
      <c r="A30" s="71"/>
      <c r="B30" s="71"/>
      <c r="C30" s="72"/>
      <c r="D30" s="73"/>
      <c r="E30" s="74"/>
      <c r="F30" s="422"/>
    </row>
    <row r="31" spans="1:6">
      <c r="A31" s="71"/>
      <c r="B31" s="71"/>
      <c r="C31" s="72"/>
      <c r="D31" s="73"/>
      <c r="E31" s="74"/>
      <c r="F31" s="422"/>
    </row>
    <row r="32" spans="1:6">
      <c r="A32" s="71"/>
      <c r="B32" s="71"/>
      <c r="C32" s="72"/>
      <c r="D32" s="73"/>
      <c r="E32" s="74"/>
      <c r="F32" s="422"/>
    </row>
    <row r="33" spans="1:6">
      <c r="A33" s="71"/>
      <c r="B33" s="71"/>
      <c r="C33" s="72"/>
      <c r="D33" s="73"/>
      <c r="E33" s="74"/>
      <c r="F33" s="422"/>
    </row>
    <row r="34" spans="1:6">
      <c r="A34" s="71"/>
      <c r="B34" s="71"/>
      <c r="C34" s="72"/>
      <c r="D34" s="73"/>
      <c r="E34" s="74"/>
      <c r="F34" s="422"/>
    </row>
    <row r="35" spans="1:6">
      <c r="A35" s="71"/>
      <c r="B35" s="71"/>
      <c r="C35" s="72"/>
      <c r="D35" s="73"/>
      <c r="E35" s="74"/>
      <c r="F35" s="422"/>
    </row>
    <row r="36" spans="1:6">
      <c r="A36" s="71"/>
      <c r="B36" s="71"/>
      <c r="C36" s="72"/>
      <c r="D36" s="73"/>
      <c r="E36" s="74"/>
      <c r="F36" s="422"/>
    </row>
    <row r="37" spans="1:6">
      <c r="A37" s="71"/>
      <c r="B37" s="71"/>
      <c r="C37" s="72"/>
      <c r="D37" s="73"/>
      <c r="E37" s="74"/>
      <c r="F37" s="422"/>
    </row>
    <row r="38" spans="1:6">
      <c r="A38" s="71"/>
      <c r="B38" s="71"/>
      <c r="C38" s="72"/>
      <c r="D38" s="73"/>
      <c r="E38" s="74"/>
      <c r="F38" s="422"/>
    </row>
    <row r="39" spans="1:6">
      <c r="A39" s="71"/>
      <c r="B39" s="71"/>
      <c r="C39" s="72"/>
      <c r="D39" s="73"/>
      <c r="E39" s="74"/>
      <c r="F39" s="422"/>
    </row>
    <row r="40" spans="1:6">
      <c r="A40" s="71"/>
      <c r="B40" s="71"/>
      <c r="C40" s="72"/>
      <c r="D40" s="73"/>
      <c r="E40" s="74"/>
      <c r="F40" s="422"/>
    </row>
    <row r="41" spans="1:6">
      <c r="A41" s="71"/>
      <c r="B41" s="71"/>
      <c r="C41" s="72"/>
      <c r="D41" s="73"/>
      <c r="E41" s="74"/>
      <c r="F41" s="422"/>
    </row>
    <row r="42" spans="1:6">
      <c r="A42" s="71"/>
      <c r="B42" s="71"/>
      <c r="C42" s="72"/>
      <c r="D42" s="73"/>
      <c r="E42" s="74"/>
      <c r="F42" s="422"/>
    </row>
    <row r="43" spans="1:6">
      <c r="A43" s="71"/>
      <c r="B43" s="71"/>
      <c r="C43" s="72"/>
      <c r="D43" s="73"/>
      <c r="E43" s="74"/>
      <c r="F43" s="422"/>
    </row>
    <row r="44" spans="1:6">
      <c r="A44" s="71"/>
      <c r="B44" s="71"/>
      <c r="C44" s="72"/>
      <c r="D44" s="73"/>
      <c r="E44" s="74"/>
      <c r="F44" s="422"/>
    </row>
    <row r="45" spans="1:6">
      <c r="A45" s="71"/>
      <c r="B45" s="71"/>
      <c r="C45" s="72"/>
      <c r="D45" s="73"/>
      <c r="E45" s="74"/>
      <c r="F45" s="422"/>
    </row>
    <row r="46" spans="1:6">
      <c r="A46" s="71"/>
      <c r="B46" s="71"/>
      <c r="C46" s="72"/>
      <c r="D46" s="73"/>
      <c r="E46" s="74"/>
      <c r="F46" s="422"/>
    </row>
    <row r="47" spans="1:6">
      <c r="A47" s="71"/>
      <c r="B47" s="71"/>
      <c r="C47" s="72"/>
      <c r="D47" s="73"/>
      <c r="E47" s="74"/>
      <c r="F47" s="422"/>
    </row>
    <row r="48" spans="1:6">
      <c r="A48" s="71"/>
      <c r="B48" s="71"/>
      <c r="C48" s="72"/>
      <c r="D48" s="73"/>
      <c r="E48" s="74"/>
      <c r="F48" s="422"/>
    </row>
    <row r="49" spans="1:6">
      <c r="A49" s="71"/>
      <c r="B49" s="71"/>
      <c r="C49" s="72"/>
      <c r="D49" s="73"/>
      <c r="E49" s="74"/>
      <c r="F49" s="422"/>
    </row>
    <row r="50" spans="1:6">
      <c r="A50" s="71"/>
      <c r="B50" s="71"/>
      <c r="C50" s="72"/>
      <c r="D50" s="73"/>
      <c r="E50" s="74"/>
      <c r="F50" s="422"/>
    </row>
    <row r="51" spans="1:6">
      <c r="A51" s="71"/>
      <c r="B51" s="71"/>
      <c r="C51" s="72"/>
      <c r="D51" s="73"/>
      <c r="E51" s="74"/>
      <c r="F51" s="422"/>
    </row>
    <row r="52" spans="1:6">
      <c r="A52" s="71"/>
      <c r="B52" s="71"/>
      <c r="C52" s="72"/>
      <c r="D52" s="73"/>
      <c r="E52" s="74"/>
      <c r="F52" s="422"/>
    </row>
    <row r="53" spans="1:6">
      <c r="A53" s="71"/>
      <c r="B53" s="71"/>
      <c r="C53" s="72"/>
      <c r="D53" s="73"/>
      <c r="E53" s="74"/>
      <c r="F53" s="422"/>
    </row>
    <row r="54" spans="1:6">
      <c r="A54" s="71"/>
      <c r="B54" s="71"/>
      <c r="C54" s="72"/>
      <c r="D54" s="73"/>
      <c r="E54" s="74"/>
      <c r="F54" s="422"/>
    </row>
    <row r="55" spans="1:6">
      <c r="A55" s="71"/>
      <c r="B55" s="71"/>
      <c r="C55" s="72"/>
      <c r="D55" s="73"/>
      <c r="E55" s="74"/>
      <c r="F55" s="422"/>
    </row>
    <row r="56" spans="1:6">
      <c r="A56" s="71"/>
      <c r="B56" s="71"/>
      <c r="C56" s="72"/>
      <c r="D56" s="73"/>
      <c r="E56" s="74"/>
      <c r="F56" s="422"/>
    </row>
    <row r="57" spans="1:6">
      <c r="A57" s="71"/>
      <c r="B57" s="71"/>
      <c r="C57" s="72"/>
      <c r="D57" s="73"/>
      <c r="E57" s="74"/>
      <c r="F57" s="422"/>
    </row>
    <row r="58" spans="1:6">
      <c r="A58" s="71"/>
      <c r="B58" s="71"/>
      <c r="C58" s="72"/>
      <c r="D58" s="73"/>
      <c r="E58" s="74"/>
      <c r="F58" s="422"/>
    </row>
    <row r="59" spans="1:6">
      <c r="A59" s="71"/>
      <c r="B59" s="71"/>
      <c r="C59" s="72"/>
      <c r="D59" s="73"/>
      <c r="E59" s="74"/>
      <c r="F59" s="422"/>
    </row>
    <row r="60" spans="1:6">
      <c r="A60" s="71"/>
      <c r="B60" s="71"/>
      <c r="C60" s="72"/>
      <c r="D60" s="73"/>
      <c r="E60" s="74"/>
      <c r="F60" s="422"/>
    </row>
    <row r="61" spans="1:6">
      <c r="A61" s="71"/>
      <c r="B61" s="71"/>
      <c r="C61" s="72"/>
      <c r="D61" s="73"/>
      <c r="E61" s="74"/>
      <c r="F61" s="422"/>
    </row>
    <row r="62" spans="1:6">
      <c r="A62" s="71"/>
      <c r="B62" s="71"/>
      <c r="C62" s="72"/>
      <c r="D62" s="73"/>
      <c r="E62" s="74"/>
      <c r="F62" s="422"/>
    </row>
    <row r="63" spans="1:6">
      <c r="A63" s="71"/>
      <c r="B63" s="71"/>
      <c r="C63" s="72"/>
      <c r="D63" s="73"/>
      <c r="E63" s="74"/>
      <c r="F63" s="422"/>
    </row>
    <row r="64" spans="1:6">
      <c r="A64" s="71"/>
      <c r="B64" s="71"/>
      <c r="C64" s="72"/>
      <c r="D64" s="73"/>
      <c r="E64" s="74"/>
      <c r="F64" s="422"/>
    </row>
    <row r="65" spans="1:6">
      <c r="A65" s="71"/>
      <c r="B65" s="71"/>
      <c r="C65" s="72"/>
      <c r="D65" s="73"/>
      <c r="E65" s="74"/>
      <c r="F65" s="422"/>
    </row>
    <row r="66" spans="1:6">
      <c r="A66" s="71"/>
      <c r="B66" s="71"/>
      <c r="C66" s="72"/>
      <c r="D66" s="73"/>
      <c r="E66" s="74"/>
      <c r="F66" s="422"/>
    </row>
    <row r="67" spans="1:6">
      <c r="A67" s="71"/>
      <c r="B67" s="71"/>
      <c r="C67" s="72"/>
      <c r="D67" s="73"/>
      <c r="E67" s="74"/>
      <c r="F67" s="422"/>
    </row>
    <row r="68" spans="1:6">
      <c r="A68" s="71"/>
      <c r="B68" s="71"/>
      <c r="C68" s="72"/>
      <c r="D68" s="73"/>
      <c r="E68" s="74"/>
      <c r="F68" s="422"/>
    </row>
    <row r="69" spans="1:6">
      <c r="A69" s="71"/>
      <c r="B69" s="71"/>
      <c r="C69" s="72"/>
      <c r="D69" s="73"/>
      <c r="E69" s="74"/>
      <c r="F69" s="422"/>
    </row>
    <row r="70" spans="1:6">
      <c r="A70" s="71"/>
      <c r="B70" s="71"/>
      <c r="C70" s="72"/>
      <c r="D70" s="73"/>
      <c r="E70" s="74"/>
      <c r="F70" s="422"/>
    </row>
    <row r="71" spans="1:6">
      <c r="A71" s="71"/>
      <c r="B71" s="71"/>
      <c r="C71" s="72"/>
      <c r="D71" s="73"/>
      <c r="E71" s="74"/>
      <c r="F71" s="422"/>
    </row>
    <row r="72" spans="1:6">
      <c r="A72" s="71"/>
      <c r="B72" s="71"/>
      <c r="C72" s="72"/>
      <c r="D72" s="73"/>
      <c r="E72" s="74"/>
      <c r="F72" s="422"/>
    </row>
    <row r="73" spans="1:6">
      <c r="A73" s="71"/>
      <c r="B73" s="71"/>
      <c r="C73" s="72"/>
      <c r="D73" s="73"/>
      <c r="E73" s="74"/>
      <c r="F73" s="422"/>
    </row>
    <row r="74" spans="1:6">
      <c r="A74" s="71"/>
      <c r="B74" s="71"/>
      <c r="C74" s="72"/>
      <c r="D74" s="73"/>
      <c r="E74" s="74"/>
      <c r="F74" s="422"/>
    </row>
    <row r="75" spans="1:6">
      <c r="A75" s="71"/>
      <c r="B75" s="71"/>
      <c r="C75" s="72"/>
      <c r="D75" s="73"/>
      <c r="E75" s="74"/>
      <c r="F75" s="422"/>
    </row>
    <row r="76" spans="1:6">
      <c r="A76" s="71"/>
      <c r="B76" s="71"/>
      <c r="C76" s="72"/>
      <c r="D76" s="73"/>
      <c r="E76" s="74"/>
      <c r="F76" s="422"/>
    </row>
    <row r="77" spans="1:6">
      <c r="A77" s="71"/>
      <c r="B77" s="71"/>
      <c r="C77" s="72"/>
      <c r="D77" s="73"/>
      <c r="E77" s="74"/>
      <c r="F77" s="422"/>
    </row>
    <row r="78" spans="1:6">
      <c r="A78" s="71"/>
      <c r="B78" s="71"/>
      <c r="C78" s="72"/>
      <c r="D78" s="73"/>
      <c r="E78" s="74"/>
      <c r="F78" s="422"/>
    </row>
    <row r="79" spans="1:6">
      <c r="A79" s="71"/>
      <c r="B79" s="71"/>
      <c r="C79" s="72"/>
      <c r="D79" s="73"/>
      <c r="E79" s="74"/>
      <c r="F79" s="422"/>
    </row>
    <row r="80" spans="1:6">
      <c r="A80" s="71"/>
      <c r="B80" s="71"/>
      <c r="C80" s="72"/>
      <c r="D80" s="73"/>
      <c r="E80" s="74"/>
      <c r="F80" s="422"/>
    </row>
    <row r="81" spans="1:6">
      <c r="A81" s="71"/>
      <c r="B81" s="71"/>
      <c r="C81" s="72"/>
      <c r="D81" s="73"/>
      <c r="E81" s="74"/>
      <c r="F81" s="422"/>
    </row>
    <row r="82" spans="1:6">
      <c r="A82" s="71"/>
      <c r="B82" s="71"/>
      <c r="C82" s="72"/>
      <c r="D82" s="73"/>
      <c r="E82" s="74"/>
      <c r="F82" s="422"/>
    </row>
    <row r="83" spans="1:6">
      <c r="A83" s="71"/>
      <c r="B83" s="71"/>
      <c r="C83" s="72"/>
      <c r="D83" s="73"/>
      <c r="E83" s="74"/>
      <c r="F83" s="422"/>
    </row>
    <row r="84" spans="1:6">
      <c r="A84" s="71"/>
      <c r="B84" s="71"/>
      <c r="C84" s="72"/>
      <c r="D84" s="73"/>
      <c r="E84" s="74"/>
      <c r="F84" s="422"/>
    </row>
    <row r="85" spans="1:6">
      <c r="A85" s="71"/>
      <c r="B85" s="71"/>
      <c r="C85" s="72"/>
      <c r="D85" s="73"/>
      <c r="E85" s="74"/>
      <c r="F85" s="422"/>
    </row>
    <row r="86" spans="1:6">
      <c r="A86" s="71"/>
      <c r="B86" s="71"/>
      <c r="C86" s="72"/>
      <c r="D86" s="73"/>
      <c r="E86" s="74"/>
      <c r="F86" s="422"/>
    </row>
    <row r="87" spans="1:6">
      <c r="A87" s="71"/>
      <c r="B87" s="71"/>
      <c r="C87" s="72"/>
      <c r="D87" s="73"/>
      <c r="E87" s="74"/>
      <c r="F87" s="422"/>
    </row>
    <row r="88" spans="1:6">
      <c r="A88" s="71"/>
      <c r="B88" s="71"/>
      <c r="C88" s="72"/>
      <c r="D88" s="73"/>
      <c r="E88" s="74"/>
      <c r="F88" s="422"/>
    </row>
    <row r="89" spans="1:6">
      <c r="A89" s="71"/>
      <c r="B89" s="71"/>
      <c r="C89" s="72"/>
      <c r="D89" s="73"/>
      <c r="E89" s="74"/>
      <c r="F89" s="422"/>
    </row>
    <row r="90" spans="1:6">
      <c r="A90" s="71"/>
      <c r="B90" s="71"/>
      <c r="C90" s="72"/>
      <c r="D90" s="73"/>
      <c r="E90" s="74"/>
      <c r="F90" s="422"/>
    </row>
    <row r="91" spans="1:6">
      <c r="A91" s="71"/>
      <c r="B91" s="71"/>
      <c r="C91" s="72"/>
      <c r="D91" s="73"/>
      <c r="E91" s="74"/>
      <c r="F91" s="422"/>
    </row>
    <row r="92" spans="1:6">
      <c r="A92" s="71"/>
      <c r="B92" s="71"/>
      <c r="C92" s="72"/>
      <c r="D92" s="73"/>
      <c r="E92" s="74"/>
      <c r="F92" s="422"/>
    </row>
    <row r="93" spans="1:6">
      <c r="A93" s="71"/>
      <c r="B93" s="71"/>
      <c r="C93" s="72"/>
      <c r="D93" s="73"/>
      <c r="E93" s="74"/>
      <c r="F93" s="422"/>
    </row>
    <row r="94" spans="1:6">
      <c r="A94" s="71"/>
      <c r="B94" s="71"/>
      <c r="C94" s="72"/>
      <c r="D94" s="73"/>
      <c r="E94" s="74"/>
      <c r="F94" s="422"/>
    </row>
    <row r="95" spans="1:6">
      <c r="A95" s="71"/>
      <c r="B95" s="71"/>
      <c r="C95" s="72"/>
      <c r="D95" s="73"/>
      <c r="E95" s="74"/>
      <c r="F95" s="422"/>
    </row>
    <row r="96" spans="1:6">
      <c r="A96" s="71"/>
      <c r="B96" s="71"/>
      <c r="C96" s="72"/>
      <c r="D96" s="73"/>
      <c r="E96" s="74"/>
      <c r="F96" s="422"/>
    </row>
    <row r="97" spans="1:6">
      <c r="A97" s="71"/>
      <c r="B97" s="71"/>
      <c r="C97" s="72"/>
      <c r="D97" s="73"/>
      <c r="E97" s="74"/>
      <c r="F97" s="422"/>
    </row>
    <row r="98" spans="1:6">
      <c r="A98" s="71"/>
      <c r="B98" s="71"/>
      <c r="C98" s="72"/>
      <c r="D98" s="73"/>
      <c r="E98" s="74"/>
      <c r="F98" s="422"/>
    </row>
    <row r="99" spans="1:6">
      <c r="A99" s="71"/>
      <c r="B99" s="71"/>
      <c r="C99" s="72"/>
      <c r="D99" s="73"/>
      <c r="E99" s="74"/>
      <c r="F99" s="422"/>
    </row>
    <row r="100" spans="1:6">
      <c r="A100" s="71"/>
      <c r="B100" s="71"/>
      <c r="C100" s="72"/>
      <c r="D100" s="73"/>
      <c r="E100" s="74"/>
      <c r="F100" s="422"/>
    </row>
    <row r="101" spans="1:6">
      <c r="A101" s="71"/>
      <c r="B101" s="71"/>
      <c r="C101" s="72"/>
      <c r="D101" s="73"/>
      <c r="E101" s="74"/>
      <c r="F101" s="422"/>
    </row>
    <row r="102" spans="1:6">
      <c r="A102" s="71"/>
      <c r="B102" s="71"/>
      <c r="C102" s="72"/>
      <c r="D102" s="73"/>
      <c r="E102" s="74"/>
      <c r="F102" s="422"/>
    </row>
    <row r="103" spans="1:6">
      <c r="A103" s="71"/>
      <c r="B103" s="71"/>
      <c r="C103" s="72"/>
      <c r="D103" s="73"/>
      <c r="E103" s="74"/>
      <c r="F103" s="422"/>
    </row>
    <row r="104" spans="1:6">
      <c r="A104" s="71"/>
      <c r="B104" s="71"/>
      <c r="C104" s="72"/>
      <c r="D104" s="73"/>
      <c r="E104" s="74"/>
      <c r="F104" s="422"/>
    </row>
    <row r="105" spans="1:6">
      <c r="A105" s="71"/>
      <c r="B105" s="71"/>
      <c r="C105" s="72"/>
      <c r="D105" s="73"/>
      <c r="E105" s="74"/>
      <c r="F105" s="422"/>
    </row>
    <row r="106" spans="1:6">
      <c r="A106" s="71"/>
      <c r="B106" s="71"/>
      <c r="C106" s="72"/>
      <c r="D106" s="73"/>
      <c r="E106" s="74"/>
      <c r="F106" s="422"/>
    </row>
    <row r="107" spans="1:6">
      <c r="A107" s="71"/>
      <c r="B107" s="71"/>
      <c r="C107" s="72"/>
      <c r="D107" s="73"/>
      <c r="E107" s="74"/>
      <c r="F107" s="422"/>
    </row>
    <row r="108" spans="1:6">
      <c r="A108" s="71"/>
      <c r="B108" s="71"/>
      <c r="C108" s="72"/>
      <c r="D108" s="73"/>
      <c r="E108" s="74"/>
      <c r="F108" s="422"/>
    </row>
    <row r="109" spans="1:6">
      <c r="A109" s="71"/>
      <c r="B109" s="71"/>
      <c r="C109" s="72"/>
      <c r="D109" s="73"/>
      <c r="E109" s="74"/>
      <c r="F109" s="422"/>
    </row>
    <row r="110" spans="1:6">
      <c r="A110" s="71"/>
      <c r="B110" s="71"/>
      <c r="C110" s="72"/>
      <c r="D110" s="73"/>
      <c r="E110" s="74"/>
      <c r="F110" s="422"/>
    </row>
    <row r="111" spans="1:6">
      <c r="A111" s="71"/>
      <c r="B111" s="71"/>
      <c r="C111" s="72"/>
      <c r="D111" s="73"/>
      <c r="E111" s="74"/>
      <c r="F111" s="422"/>
    </row>
    <row r="112" spans="1:6">
      <c r="A112" s="71"/>
      <c r="B112" s="71"/>
      <c r="C112" s="72"/>
      <c r="D112" s="73"/>
      <c r="E112" s="74"/>
      <c r="F112" s="422"/>
    </row>
    <row r="113" spans="1:6">
      <c r="A113" s="71"/>
      <c r="B113" s="71"/>
      <c r="C113" s="72"/>
      <c r="D113" s="73"/>
      <c r="E113" s="74"/>
      <c r="F113" s="422"/>
    </row>
    <row r="114" spans="1:6">
      <c r="A114" s="71"/>
      <c r="B114" s="71"/>
      <c r="C114" s="72"/>
      <c r="D114" s="73"/>
      <c r="E114" s="74"/>
      <c r="F114" s="422"/>
    </row>
    <row r="115" spans="1:6">
      <c r="A115" s="71"/>
      <c r="B115" s="71"/>
      <c r="C115" s="72"/>
      <c r="D115" s="73"/>
      <c r="E115" s="74"/>
      <c r="F115" s="422"/>
    </row>
    <row r="116" spans="1:6">
      <c r="A116" s="71"/>
      <c r="B116" s="71"/>
      <c r="C116" s="72"/>
      <c r="D116" s="73"/>
      <c r="E116" s="74"/>
      <c r="F116" s="422"/>
    </row>
    <row r="117" spans="1:6">
      <c r="A117" s="71"/>
      <c r="B117" s="71"/>
      <c r="C117" s="72"/>
      <c r="D117" s="73"/>
      <c r="E117" s="74"/>
      <c r="F117" s="422"/>
    </row>
    <row r="118" spans="1:6">
      <c r="A118" s="71"/>
      <c r="B118" s="71"/>
      <c r="C118" s="72"/>
      <c r="D118" s="73"/>
      <c r="E118" s="74"/>
      <c r="F118" s="422"/>
    </row>
    <row r="119" spans="1:6">
      <c r="A119" s="71"/>
      <c r="B119" s="71"/>
      <c r="C119" s="72"/>
      <c r="D119" s="73"/>
      <c r="E119" s="74"/>
      <c r="F119" s="422"/>
    </row>
    <row r="120" spans="1:6">
      <c r="A120" s="71"/>
      <c r="B120" s="71"/>
      <c r="C120" s="72"/>
      <c r="D120" s="73"/>
      <c r="E120" s="74"/>
      <c r="F120" s="422"/>
    </row>
    <row r="121" spans="1:6">
      <c r="A121" s="71"/>
      <c r="B121" s="71"/>
      <c r="C121" s="72"/>
      <c r="D121" s="73"/>
      <c r="E121" s="74"/>
      <c r="F121" s="422"/>
    </row>
    <row r="122" spans="1:6">
      <c r="A122" s="71"/>
      <c r="B122" s="71"/>
      <c r="C122" s="72"/>
      <c r="D122" s="73"/>
      <c r="E122" s="74"/>
      <c r="F122" s="422"/>
    </row>
    <row r="123" spans="1:6">
      <c r="A123" s="71"/>
      <c r="B123" s="71"/>
      <c r="C123" s="72"/>
      <c r="D123" s="73"/>
      <c r="E123" s="74"/>
      <c r="F123" s="422"/>
    </row>
    <row r="124" spans="1:6">
      <c r="A124" s="71"/>
      <c r="B124" s="71"/>
      <c r="C124" s="72"/>
      <c r="D124" s="73"/>
      <c r="E124" s="74"/>
      <c r="F124" s="422"/>
    </row>
    <row r="125" spans="1:6">
      <c r="A125" s="71"/>
      <c r="B125" s="71"/>
      <c r="C125" s="72"/>
      <c r="D125" s="73"/>
      <c r="E125" s="74"/>
      <c r="F125" s="422"/>
    </row>
    <row r="126" spans="1:6">
      <c r="A126" s="71"/>
      <c r="B126" s="71"/>
      <c r="C126" s="72"/>
      <c r="D126" s="73"/>
      <c r="E126" s="74"/>
      <c r="F126" s="422"/>
    </row>
    <row r="127" spans="1:6">
      <c r="A127" s="71"/>
      <c r="B127" s="71"/>
      <c r="C127" s="72"/>
      <c r="D127" s="73"/>
      <c r="E127" s="74"/>
      <c r="F127" s="422"/>
    </row>
    <row r="128" spans="1:6">
      <c r="A128" s="71"/>
      <c r="B128" s="71"/>
      <c r="C128" s="72"/>
      <c r="D128" s="73"/>
      <c r="E128" s="74"/>
      <c r="F128" s="422"/>
    </row>
    <row r="129" spans="1:6">
      <c r="A129" s="71"/>
      <c r="B129" s="71"/>
      <c r="C129" s="72"/>
      <c r="D129" s="73"/>
      <c r="E129" s="74"/>
      <c r="F129" s="422"/>
    </row>
    <row r="130" spans="1:6">
      <c r="A130" s="71"/>
      <c r="B130" s="71"/>
      <c r="C130" s="72"/>
      <c r="D130" s="73"/>
      <c r="E130" s="74"/>
      <c r="F130" s="422"/>
    </row>
    <row r="131" spans="1:6">
      <c r="A131" s="71"/>
      <c r="B131" s="71"/>
      <c r="C131" s="72"/>
      <c r="D131" s="73"/>
      <c r="E131" s="74"/>
      <c r="F131" s="422"/>
    </row>
    <row r="132" spans="1:6">
      <c r="A132" s="71"/>
      <c r="B132" s="71"/>
      <c r="C132" s="72"/>
      <c r="D132" s="73"/>
      <c r="E132" s="74"/>
      <c r="F132" s="422"/>
    </row>
    <row r="133" spans="1:6">
      <c r="A133" s="71"/>
      <c r="B133" s="71"/>
      <c r="C133" s="72"/>
      <c r="D133" s="73"/>
      <c r="E133" s="74"/>
      <c r="F133" s="422"/>
    </row>
    <row r="134" spans="1:6">
      <c r="A134" s="71"/>
      <c r="B134" s="71"/>
      <c r="C134" s="72"/>
      <c r="D134" s="73"/>
      <c r="E134" s="74"/>
      <c r="F134" s="422"/>
    </row>
    <row r="135" spans="1:6">
      <c r="A135" s="71"/>
      <c r="B135" s="71"/>
      <c r="C135" s="72"/>
      <c r="D135" s="73"/>
      <c r="E135" s="74"/>
      <c r="F135" s="422"/>
    </row>
    <row r="136" spans="1:6">
      <c r="A136" s="71"/>
      <c r="B136" s="71"/>
      <c r="C136" s="72"/>
      <c r="D136" s="73"/>
      <c r="E136" s="74"/>
      <c r="F136" s="422"/>
    </row>
    <row r="137" spans="1:6">
      <c r="A137" s="71"/>
      <c r="B137" s="71"/>
      <c r="C137" s="72"/>
      <c r="D137" s="73"/>
      <c r="E137" s="74"/>
      <c r="F137" s="422"/>
    </row>
    <row r="138" spans="1:6">
      <c r="A138" s="71"/>
      <c r="B138" s="71"/>
      <c r="C138" s="72"/>
      <c r="D138" s="73"/>
      <c r="E138" s="74"/>
      <c r="F138" s="422"/>
    </row>
    <row r="139" spans="1:6">
      <c r="A139" s="71"/>
      <c r="B139" s="71"/>
      <c r="C139" s="72"/>
      <c r="D139" s="73"/>
      <c r="E139" s="74"/>
      <c r="F139" s="422"/>
    </row>
    <row r="140" spans="1:6">
      <c r="A140" s="71"/>
      <c r="B140" s="71"/>
      <c r="C140" s="72"/>
      <c r="D140" s="73"/>
      <c r="E140" s="74"/>
      <c r="F140" s="422"/>
    </row>
    <row r="141" spans="1:6">
      <c r="A141" s="71"/>
      <c r="B141" s="71"/>
      <c r="C141" s="72"/>
      <c r="D141" s="73"/>
      <c r="E141" s="74"/>
      <c r="F141" s="422"/>
    </row>
    <row r="142" spans="1:6">
      <c r="A142" s="71"/>
      <c r="B142" s="71"/>
      <c r="C142" s="72"/>
      <c r="D142" s="73"/>
      <c r="E142" s="74"/>
      <c r="F142" s="422"/>
    </row>
    <row r="143" spans="1:6">
      <c r="A143" s="71"/>
      <c r="B143" s="71"/>
      <c r="C143" s="72"/>
      <c r="D143" s="73"/>
      <c r="E143" s="74"/>
      <c r="F143" s="422"/>
    </row>
    <row r="144" spans="1:6">
      <c r="A144" s="71"/>
      <c r="B144" s="71"/>
      <c r="C144" s="72"/>
      <c r="D144" s="73"/>
      <c r="E144" s="74"/>
      <c r="F144" s="422"/>
    </row>
    <row r="145" spans="1:6">
      <c r="A145" s="71"/>
      <c r="B145" s="71"/>
      <c r="C145" s="72"/>
      <c r="D145" s="73"/>
      <c r="E145" s="74"/>
      <c r="F145" s="422"/>
    </row>
    <row r="146" spans="1:6">
      <c r="A146" s="71"/>
      <c r="B146" s="71"/>
      <c r="C146" s="72"/>
      <c r="D146" s="73"/>
      <c r="E146" s="74"/>
      <c r="F146" s="422"/>
    </row>
    <row r="147" spans="1:6">
      <c r="A147" s="71"/>
      <c r="B147" s="71"/>
      <c r="C147" s="72"/>
      <c r="D147" s="73"/>
      <c r="E147" s="74"/>
      <c r="F147" s="422"/>
    </row>
    <row r="148" spans="1:6">
      <c r="A148" s="71"/>
      <c r="B148" s="71"/>
      <c r="C148" s="72"/>
      <c r="D148" s="73"/>
      <c r="E148" s="74"/>
      <c r="F148" s="422"/>
    </row>
    <row r="149" spans="1:6">
      <c r="A149" s="71"/>
      <c r="B149" s="71"/>
      <c r="C149" s="72"/>
      <c r="D149" s="73"/>
      <c r="E149" s="74"/>
      <c r="F149" s="422"/>
    </row>
    <row r="150" spans="1:6">
      <c r="A150" s="71"/>
      <c r="B150" s="71"/>
      <c r="C150" s="72"/>
      <c r="D150" s="73"/>
      <c r="E150" s="74"/>
      <c r="F150" s="422"/>
    </row>
    <row r="151" spans="1:6">
      <c r="A151" s="71"/>
      <c r="B151" s="71"/>
      <c r="C151" s="72"/>
      <c r="D151" s="73"/>
      <c r="E151" s="74"/>
      <c r="F151" s="422"/>
    </row>
    <row r="152" spans="1:6">
      <c r="A152" s="71"/>
      <c r="B152" s="71"/>
      <c r="C152" s="72"/>
      <c r="D152" s="73"/>
      <c r="E152" s="74"/>
      <c r="F152" s="422"/>
    </row>
    <row r="153" spans="1:6">
      <c r="A153" s="71"/>
      <c r="B153" s="71"/>
      <c r="C153" s="72"/>
      <c r="D153" s="73"/>
      <c r="E153" s="74"/>
      <c r="F153" s="422"/>
    </row>
    <row r="154" spans="1:6">
      <c r="A154" s="71"/>
      <c r="B154" s="71"/>
      <c r="C154" s="72"/>
      <c r="D154" s="73"/>
      <c r="E154" s="74"/>
      <c r="F154" s="422"/>
    </row>
    <row r="155" spans="1:6">
      <c r="A155" s="71"/>
      <c r="B155" s="71"/>
      <c r="C155" s="72"/>
      <c r="D155" s="73"/>
      <c r="E155" s="74"/>
      <c r="F155" s="422"/>
    </row>
    <row r="156" spans="1:6">
      <c r="A156" s="71"/>
      <c r="B156" s="71"/>
      <c r="C156" s="72"/>
      <c r="D156" s="73"/>
      <c r="E156" s="74"/>
      <c r="F156" s="422"/>
    </row>
    <row r="157" spans="1:6">
      <c r="A157" s="71"/>
      <c r="B157" s="71"/>
      <c r="C157" s="72"/>
      <c r="D157" s="73"/>
      <c r="E157" s="74"/>
      <c r="F157" s="422"/>
    </row>
    <row r="158" spans="1:6">
      <c r="A158" s="71"/>
      <c r="B158" s="71"/>
      <c r="C158" s="72"/>
      <c r="D158" s="73"/>
      <c r="E158" s="74"/>
      <c r="F158" s="422"/>
    </row>
    <row r="159" spans="1:6">
      <c r="A159" s="71"/>
      <c r="B159" s="71"/>
      <c r="C159" s="72"/>
      <c r="D159" s="73"/>
      <c r="E159" s="74"/>
      <c r="F159" s="422"/>
    </row>
    <row r="160" spans="1:6">
      <c r="A160" s="71"/>
      <c r="B160" s="71"/>
      <c r="C160" s="72"/>
      <c r="D160" s="73"/>
      <c r="E160" s="74"/>
      <c r="F160" s="422"/>
    </row>
    <row r="161" spans="1:6">
      <c r="A161" s="71"/>
      <c r="B161" s="71"/>
      <c r="C161" s="72"/>
      <c r="D161" s="73"/>
      <c r="E161" s="74"/>
      <c r="F161" s="422"/>
    </row>
    <row r="162" spans="1:6">
      <c r="A162" s="71"/>
      <c r="B162" s="71"/>
      <c r="C162" s="72"/>
      <c r="D162" s="73"/>
      <c r="E162" s="74"/>
      <c r="F162" s="422"/>
    </row>
    <row r="163" spans="1:6">
      <c r="A163" s="71"/>
      <c r="B163" s="71"/>
      <c r="C163" s="72"/>
      <c r="D163" s="73"/>
      <c r="E163" s="74"/>
      <c r="F163" s="422"/>
    </row>
    <row r="164" spans="1:6">
      <c r="A164" s="71"/>
      <c r="B164" s="71"/>
      <c r="C164" s="72"/>
      <c r="D164" s="73"/>
      <c r="E164" s="74"/>
      <c r="F164" s="422"/>
    </row>
    <row r="165" spans="1:6">
      <c r="A165" s="71"/>
      <c r="B165" s="71"/>
      <c r="C165" s="72"/>
      <c r="D165" s="73"/>
      <c r="E165" s="74"/>
      <c r="F165" s="422"/>
    </row>
    <row r="166" spans="1:6">
      <c r="A166" s="71"/>
      <c r="B166" s="71"/>
      <c r="C166" s="72"/>
      <c r="D166" s="73"/>
      <c r="E166" s="74"/>
      <c r="F166" s="422"/>
    </row>
    <row r="167" spans="1:6">
      <c r="A167" s="71"/>
      <c r="B167" s="71"/>
      <c r="C167" s="72"/>
      <c r="D167" s="73"/>
      <c r="E167" s="74"/>
      <c r="F167" s="422"/>
    </row>
    <row r="168" spans="1:6">
      <c r="A168" s="71"/>
      <c r="B168" s="71"/>
      <c r="C168" s="72"/>
      <c r="D168" s="73"/>
      <c r="E168" s="74"/>
      <c r="F168" s="422"/>
    </row>
    <row r="169" spans="1:6">
      <c r="A169" s="71"/>
      <c r="B169" s="71"/>
      <c r="C169" s="72"/>
      <c r="D169" s="73"/>
      <c r="E169" s="74"/>
      <c r="F169" s="422"/>
    </row>
    <row r="170" spans="1:6">
      <c r="A170" s="71"/>
      <c r="B170" s="71"/>
      <c r="C170" s="72"/>
      <c r="D170" s="73"/>
      <c r="E170" s="74"/>
      <c r="F170" s="422"/>
    </row>
    <row r="171" spans="1:6">
      <c r="A171" s="71"/>
      <c r="B171" s="71"/>
      <c r="C171" s="72"/>
      <c r="D171" s="73"/>
      <c r="E171" s="74"/>
      <c r="F171" s="422"/>
    </row>
    <row r="172" spans="1:6">
      <c r="A172" s="71"/>
      <c r="B172" s="71"/>
      <c r="C172" s="72"/>
      <c r="D172" s="73"/>
      <c r="E172" s="74"/>
      <c r="F172" s="422"/>
    </row>
    <row r="173" spans="1:6">
      <c r="A173" s="71"/>
      <c r="B173" s="71"/>
      <c r="C173" s="72"/>
      <c r="D173" s="73"/>
      <c r="E173" s="74"/>
      <c r="F173" s="422"/>
    </row>
    <row r="174" spans="1:6">
      <c r="A174" s="71"/>
      <c r="B174" s="71"/>
      <c r="C174" s="72"/>
      <c r="D174" s="73"/>
      <c r="E174" s="74"/>
      <c r="F174" s="422"/>
    </row>
    <row r="175" spans="1:6">
      <c r="A175" s="71"/>
      <c r="B175" s="71"/>
      <c r="C175" s="72"/>
      <c r="D175" s="73"/>
      <c r="E175" s="74"/>
      <c r="F175" s="422"/>
    </row>
    <row r="176" spans="1:6">
      <c r="A176" s="71"/>
      <c r="B176" s="71"/>
      <c r="C176" s="72"/>
      <c r="D176" s="73"/>
      <c r="E176" s="74"/>
      <c r="F176" s="422"/>
    </row>
    <row r="177" spans="1:6">
      <c r="A177" s="71"/>
      <c r="B177" s="71"/>
      <c r="C177" s="72"/>
      <c r="D177" s="73"/>
      <c r="E177" s="74"/>
      <c r="F177" s="422"/>
    </row>
    <row r="178" spans="1:6">
      <c r="A178" s="71"/>
      <c r="B178" s="71"/>
      <c r="C178" s="72"/>
      <c r="D178" s="73"/>
      <c r="E178" s="74"/>
      <c r="F178" s="422"/>
    </row>
    <row r="179" spans="1:6">
      <c r="A179" s="71"/>
      <c r="B179" s="71"/>
      <c r="C179" s="72"/>
      <c r="D179" s="73"/>
      <c r="E179" s="74"/>
      <c r="F179" s="422"/>
    </row>
    <row r="180" spans="1:6">
      <c r="A180" s="71"/>
      <c r="B180" s="71"/>
      <c r="C180" s="72"/>
      <c r="D180" s="73"/>
      <c r="E180" s="74"/>
      <c r="F180" s="422"/>
    </row>
    <row r="181" spans="1:6">
      <c r="A181" s="71"/>
      <c r="B181" s="71"/>
      <c r="C181" s="72"/>
      <c r="D181" s="73"/>
      <c r="E181" s="74"/>
      <c r="F181" s="422"/>
    </row>
    <row r="182" spans="1:6">
      <c r="A182" s="71"/>
      <c r="B182" s="71"/>
      <c r="C182" s="72"/>
      <c r="D182" s="73"/>
      <c r="E182" s="74"/>
      <c r="F182" s="422"/>
    </row>
    <row r="183" spans="1:6">
      <c r="A183" s="71"/>
      <c r="B183" s="71"/>
      <c r="C183" s="72"/>
      <c r="D183" s="73"/>
      <c r="E183" s="74"/>
      <c r="F183" s="422"/>
    </row>
    <row r="184" spans="1:6">
      <c r="A184" s="71"/>
      <c r="B184" s="71"/>
      <c r="C184" s="72"/>
      <c r="D184" s="73"/>
      <c r="E184" s="74"/>
      <c r="F184" s="422"/>
    </row>
    <row r="185" spans="1:6">
      <c r="A185" s="71"/>
      <c r="B185" s="71"/>
      <c r="C185" s="72"/>
      <c r="D185" s="73"/>
      <c r="E185" s="74"/>
      <c r="F185" s="422"/>
    </row>
    <row r="186" spans="1:6">
      <c r="A186" s="71"/>
      <c r="B186" s="71"/>
      <c r="C186" s="72"/>
      <c r="D186" s="73"/>
      <c r="E186" s="74"/>
      <c r="F186" s="422"/>
    </row>
    <row r="187" spans="1:6">
      <c r="A187" s="71"/>
      <c r="B187" s="71"/>
      <c r="C187" s="72"/>
      <c r="D187" s="73"/>
      <c r="E187" s="74"/>
      <c r="F187" s="422"/>
    </row>
    <row r="188" spans="1:6">
      <c r="A188" s="71"/>
      <c r="B188" s="71"/>
      <c r="C188" s="72"/>
      <c r="D188" s="73"/>
      <c r="E188" s="74"/>
      <c r="F188" s="422"/>
    </row>
    <row r="189" spans="1:6">
      <c r="A189" s="71"/>
      <c r="B189" s="71"/>
      <c r="C189" s="72"/>
      <c r="D189" s="73"/>
      <c r="E189" s="74"/>
      <c r="F189" s="422"/>
    </row>
    <row r="190" spans="1:6">
      <c r="A190" s="71"/>
      <c r="B190" s="71"/>
      <c r="C190" s="72"/>
      <c r="D190" s="73"/>
      <c r="E190" s="74"/>
      <c r="F190" s="422"/>
    </row>
    <row r="191" spans="1:6">
      <c r="A191" s="71"/>
      <c r="B191" s="71"/>
      <c r="C191" s="72"/>
      <c r="D191" s="73"/>
      <c r="E191" s="74"/>
      <c r="F191" s="422"/>
    </row>
    <row r="192" spans="1:6">
      <c r="A192" s="71"/>
      <c r="B192" s="71"/>
      <c r="C192" s="72"/>
      <c r="D192" s="73"/>
      <c r="E192" s="74"/>
      <c r="F192" s="422"/>
    </row>
    <row r="193" spans="1:6">
      <c r="A193" s="71"/>
      <c r="B193" s="71"/>
      <c r="C193" s="72"/>
      <c r="D193" s="73"/>
      <c r="E193" s="74"/>
      <c r="F193" s="422"/>
    </row>
    <row r="194" spans="1:6">
      <c r="A194" s="71"/>
      <c r="B194" s="71"/>
      <c r="C194" s="72"/>
      <c r="D194" s="73"/>
      <c r="E194" s="74"/>
      <c r="F194" s="422"/>
    </row>
    <row r="195" spans="1:6">
      <c r="A195" s="71"/>
      <c r="B195" s="71"/>
      <c r="C195" s="72"/>
      <c r="D195" s="73"/>
      <c r="E195" s="74"/>
      <c r="F195" s="422"/>
    </row>
    <row r="196" spans="1:6">
      <c r="A196" s="71"/>
      <c r="B196" s="71"/>
      <c r="C196" s="72"/>
      <c r="D196" s="73"/>
      <c r="E196" s="74"/>
      <c r="F196" s="422"/>
    </row>
    <row r="197" spans="1:6">
      <c r="A197" s="71"/>
      <c r="B197" s="71"/>
      <c r="C197" s="72"/>
      <c r="D197" s="73"/>
      <c r="E197" s="74"/>
      <c r="F197" s="422"/>
    </row>
    <row r="198" spans="1:6">
      <c r="A198" s="71"/>
      <c r="B198" s="71"/>
      <c r="C198" s="72"/>
      <c r="D198" s="73"/>
      <c r="E198" s="74"/>
      <c r="F198" s="422"/>
    </row>
    <row r="199" spans="1:6">
      <c r="A199" s="71"/>
      <c r="B199" s="71"/>
      <c r="C199" s="72"/>
      <c r="D199" s="73"/>
      <c r="E199" s="74"/>
      <c r="F199" s="422"/>
    </row>
    <row r="200" spans="1:6">
      <c r="A200" s="71"/>
      <c r="B200" s="71"/>
      <c r="C200" s="72"/>
      <c r="D200" s="73"/>
      <c r="E200" s="74"/>
      <c r="F200" s="422"/>
    </row>
    <row r="201" spans="1:6">
      <c r="A201" s="71"/>
      <c r="B201" s="71"/>
      <c r="C201" s="72"/>
      <c r="D201" s="73"/>
      <c r="E201" s="74"/>
      <c r="F201" s="422"/>
    </row>
    <row r="202" spans="1:6">
      <c r="A202" s="71"/>
      <c r="B202" s="71"/>
      <c r="C202" s="72"/>
      <c r="D202" s="73"/>
      <c r="E202" s="74"/>
      <c r="F202" s="422"/>
    </row>
    <row r="203" spans="1:6">
      <c r="A203" s="71"/>
      <c r="B203" s="71"/>
      <c r="C203" s="72"/>
      <c r="D203" s="73"/>
      <c r="E203" s="74"/>
      <c r="F203" s="422"/>
    </row>
  </sheetData>
  <conditionalFormatting sqref="E2:F203">
    <cfRule type="cellIs" dxfId="6" priority="1" stopIfTrue="1" operator="lessThan">
      <formula>0</formula>
    </cfRule>
    <cfRule type="cellIs" dxfId="5" priority="2" stopIfTrue="1" operator="greaterThan">
      <formula>5000</formula>
    </cfRule>
  </conditionalFormatting>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F15A-58BB-49A3-BF3F-EEF85021478C}">
  <dimension ref="B1:P24"/>
  <sheetViews>
    <sheetView showGridLines="0" workbookViewId="0"/>
  </sheetViews>
  <sheetFormatPr defaultColWidth="9.1796875" defaultRowHeight="18.5"/>
  <cols>
    <col min="1" max="1" width="3.453125" style="51" customWidth="1"/>
    <col min="2" max="2" width="11" style="75" bestFit="1" customWidth="1"/>
    <col min="3" max="5" width="15.54296875" style="7" customWidth="1"/>
    <col min="6" max="6" width="25.1796875" style="66" customWidth="1"/>
    <col min="7" max="7" width="7" style="51" customWidth="1"/>
    <col min="8" max="8" width="11" style="75" bestFit="1" customWidth="1"/>
    <col min="9" max="11" width="15.54296875" style="7" customWidth="1"/>
    <col min="12" max="12" width="25.1796875" style="66" customWidth="1"/>
    <col min="13" max="16" width="8.7265625" customWidth="1"/>
    <col min="17" max="16384" width="9.1796875" style="51"/>
  </cols>
  <sheetData>
    <row r="1" spans="2:16" ht="30.75" customHeight="1" thickBot="1">
      <c r="G1"/>
    </row>
    <row r="2" spans="2:16" s="424" customFormat="1" ht="27.75" customHeight="1">
      <c r="B2" s="425" t="s">
        <v>147</v>
      </c>
      <c r="C2" s="426" t="s">
        <v>4</v>
      </c>
      <c r="D2" s="426" t="s">
        <v>5</v>
      </c>
      <c r="E2" s="427" t="s">
        <v>6</v>
      </c>
      <c r="F2" s="428" t="s">
        <v>518</v>
      </c>
      <c r="G2"/>
      <c r="H2" s="425" t="s">
        <v>147</v>
      </c>
      <c r="I2" s="426" t="s">
        <v>4</v>
      </c>
      <c r="J2" s="426" t="s">
        <v>5</v>
      </c>
      <c r="K2" s="427" t="s">
        <v>6</v>
      </c>
      <c r="L2" s="428" t="s">
        <v>518</v>
      </c>
      <c r="N2"/>
      <c r="O2"/>
      <c r="P2"/>
    </row>
    <row r="3" spans="2:16" s="433" customFormat="1">
      <c r="B3" s="443" t="s">
        <v>11</v>
      </c>
      <c r="C3" s="429">
        <v>8753</v>
      </c>
      <c r="D3" s="430">
        <v>8541</v>
      </c>
      <c r="E3" s="431">
        <v>9657</v>
      </c>
      <c r="F3" s="432"/>
      <c r="G3" s="5"/>
      <c r="H3" s="443" t="s">
        <v>11</v>
      </c>
      <c r="I3" s="429">
        <v>8753</v>
      </c>
      <c r="J3" s="430">
        <v>8541</v>
      </c>
      <c r="K3" s="431">
        <v>9657</v>
      </c>
      <c r="L3" s="437"/>
      <c r="M3" s="446" t="s">
        <v>524</v>
      </c>
      <c r="N3" s="442"/>
      <c r="O3" s="5"/>
      <c r="P3" s="5"/>
    </row>
    <row r="4" spans="2:16" s="433" customFormat="1">
      <c r="B4" s="444" t="s">
        <v>15</v>
      </c>
      <c r="C4" s="434">
        <v>5698</v>
      </c>
      <c r="D4" s="435">
        <v>2148</v>
      </c>
      <c r="E4" s="436">
        <v>4853</v>
      </c>
      <c r="F4" s="437"/>
      <c r="H4" s="444" t="s">
        <v>15</v>
      </c>
      <c r="I4" s="434">
        <v>5698</v>
      </c>
      <c r="J4" s="435">
        <v>2148</v>
      </c>
      <c r="K4" s="436">
        <v>4853</v>
      </c>
      <c r="L4" s="437"/>
      <c r="M4" s="5"/>
      <c r="N4" s="5"/>
      <c r="O4" s="5"/>
      <c r="P4" s="5"/>
    </row>
    <row r="5" spans="2:16" s="433" customFormat="1">
      <c r="B5" s="444" t="s">
        <v>16</v>
      </c>
      <c r="C5" s="434">
        <v>4125</v>
      </c>
      <c r="D5" s="435">
        <v>7757</v>
      </c>
      <c r="E5" s="436">
        <v>6547</v>
      </c>
      <c r="F5" s="437"/>
      <c r="H5" s="444" t="s">
        <v>16</v>
      </c>
      <c r="I5" s="434">
        <v>4125</v>
      </c>
      <c r="J5" s="435">
        <v>7757</v>
      </c>
      <c r="K5" s="436">
        <v>6547</v>
      </c>
      <c r="L5" s="437"/>
      <c r="M5" s="5"/>
      <c r="N5" s="5"/>
      <c r="O5" s="5"/>
      <c r="P5" s="5"/>
    </row>
    <row r="6" spans="2:16" s="433" customFormat="1" ht="19" thickBot="1">
      <c r="B6" s="445" t="s">
        <v>18</v>
      </c>
      <c r="C6" s="438">
        <v>4509</v>
      </c>
      <c r="D6" s="439">
        <v>5999</v>
      </c>
      <c r="E6" s="440">
        <v>4200</v>
      </c>
      <c r="F6" s="441"/>
      <c r="H6" s="445" t="s">
        <v>18</v>
      </c>
      <c r="I6" s="438">
        <v>4509</v>
      </c>
      <c r="J6" s="439">
        <v>5999</v>
      </c>
      <c r="K6" s="440">
        <v>4200</v>
      </c>
      <c r="L6" s="441"/>
      <c r="M6" s="5"/>
      <c r="N6" s="5"/>
      <c r="O6" s="5"/>
      <c r="P6" s="5"/>
    </row>
    <row r="7" spans="2:16" ht="19" thickBot="1"/>
    <row r="8" spans="2:16" s="424" customFormat="1" ht="27.75" customHeight="1">
      <c r="B8" s="425" t="s">
        <v>147</v>
      </c>
      <c r="C8" s="426" t="s">
        <v>77</v>
      </c>
      <c r="D8" s="426" t="s">
        <v>8</v>
      </c>
      <c r="E8" s="427" t="s">
        <v>9</v>
      </c>
      <c r="F8" s="428" t="s">
        <v>519</v>
      </c>
      <c r="H8" s="425" t="s">
        <v>147</v>
      </c>
      <c r="I8" s="426" t="s">
        <v>77</v>
      </c>
      <c r="J8" s="426" t="s">
        <v>8</v>
      </c>
      <c r="K8" s="427" t="s">
        <v>9</v>
      </c>
      <c r="L8" s="428" t="s">
        <v>519</v>
      </c>
      <c r="M8"/>
      <c r="N8"/>
      <c r="O8"/>
      <c r="P8"/>
    </row>
    <row r="9" spans="2:16" s="433" customFormat="1">
      <c r="B9" s="443" t="s">
        <v>11</v>
      </c>
      <c r="C9" s="429">
        <v>4683</v>
      </c>
      <c r="D9" s="430">
        <v>4799</v>
      </c>
      <c r="E9" s="431">
        <v>5219</v>
      </c>
      <c r="F9" s="437"/>
      <c r="H9" s="443" t="s">
        <v>12</v>
      </c>
      <c r="I9" s="429">
        <v>4683</v>
      </c>
      <c r="J9" s="430">
        <v>4799</v>
      </c>
      <c r="K9" s="431">
        <v>5219</v>
      </c>
      <c r="L9" s="432"/>
      <c r="M9" s="446" t="s">
        <v>525</v>
      </c>
      <c r="N9" s="5"/>
      <c r="O9" s="5"/>
      <c r="P9" s="5"/>
    </row>
    <row r="10" spans="2:16" s="433" customFormat="1">
      <c r="B10" s="444" t="s">
        <v>15</v>
      </c>
      <c r="C10" s="434">
        <v>5830</v>
      </c>
      <c r="D10" s="435">
        <v>4893</v>
      </c>
      <c r="E10" s="436">
        <v>3271</v>
      </c>
      <c r="F10" s="437"/>
      <c r="H10" s="444" t="s">
        <v>14</v>
      </c>
      <c r="I10" s="434">
        <v>5830</v>
      </c>
      <c r="J10" s="435">
        <v>4893</v>
      </c>
      <c r="K10" s="436">
        <v>3271</v>
      </c>
      <c r="L10" s="437"/>
      <c r="M10" s="5"/>
      <c r="N10" s="5"/>
      <c r="O10" s="5"/>
      <c r="P10" s="5"/>
    </row>
    <row r="11" spans="2:16" s="433" customFormat="1">
      <c r="B11" s="444" t="s">
        <v>16</v>
      </c>
      <c r="C11" s="434">
        <v>3599</v>
      </c>
      <c r="D11" s="435">
        <v>3701</v>
      </c>
      <c r="E11" s="436">
        <v>3650</v>
      </c>
      <c r="F11" s="437"/>
      <c r="H11" s="444" t="s">
        <v>17</v>
      </c>
      <c r="I11" s="434">
        <v>3599</v>
      </c>
      <c r="J11" s="435">
        <v>3701</v>
      </c>
      <c r="K11" s="436">
        <v>3650</v>
      </c>
      <c r="L11" s="437"/>
      <c r="M11" s="5"/>
      <c r="N11" s="5"/>
      <c r="O11" s="5"/>
      <c r="P11" s="5"/>
    </row>
    <row r="12" spans="2:16" s="433" customFormat="1" ht="19" thickBot="1">
      <c r="B12" s="445" t="s">
        <v>18</v>
      </c>
      <c r="C12" s="438">
        <v>5300</v>
      </c>
      <c r="D12" s="439">
        <v>3000</v>
      </c>
      <c r="E12" s="440">
        <v>4200</v>
      </c>
      <c r="F12" s="441"/>
      <c r="H12" s="445" t="s">
        <v>18</v>
      </c>
      <c r="I12" s="438">
        <v>5300</v>
      </c>
      <c r="J12" s="439">
        <v>3000</v>
      </c>
      <c r="K12" s="440">
        <v>4200</v>
      </c>
      <c r="L12" s="441"/>
      <c r="M12" s="5"/>
      <c r="N12" s="5"/>
      <c r="O12" s="5"/>
      <c r="P12" s="5"/>
    </row>
    <row r="13" spans="2:16" ht="19" thickBot="1"/>
    <row r="14" spans="2:16" s="424" customFormat="1" ht="27.75" customHeight="1">
      <c r="B14" s="425" t="s">
        <v>147</v>
      </c>
      <c r="C14" s="426" t="s">
        <v>521</v>
      </c>
      <c r="D14" s="426" t="s">
        <v>522</v>
      </c>
      <c r="E14" s="427" t="s">
        <v>523</v>
      </c>
      <c r="F14" s="428" t="s">
        <v>520</v>
      </c>
      <c r="H14" s="425" t="s">
        <v>147</v>
      </c>
      <c r="I14" s="426" t="s">
        <v>521</v>
      </c>
      <c r="J14" s="426" t="s">
        <v>522</v>
      </c>
      <c r="K14" s="427" t="s">
        <v>523</v>
      </c>
      <c r="L14" s="428" t="s">
        <v>520</v>
      </c>
      <c r="M14"/>
      <c r="N14"/>
      <c r="O14"/>
      <c r="P14"/>
    </row>
    <row r="15" spans="2:16" s="5" customFormat="1" ht="27.75" customHeight="1">
      <c r="B15" s="443" t="s">
        <v>11</v>
      </c>
      <c r="C15" s="429">
        <f>C3-C9</f>
        <v>4070</v>
      </c>
      <c r="D15" s="430">
        <f t="shared" ref="D15:E15" si="0">D3-D9</f>
        <v>3742</v>
      </c>
      <c r="E15" s="431">
        <f t="shared" si="0"/>
        <v>4438</v>
      </c>
      <c r="F15" s="432"/>
      <c r="G15" s="433"/>
      <c r="H15" s="443" t="s">
        <v>11</v>
      </c>
      <c r="I15" s="429">
        <f>I3-I9</f>
        <v>4070</v>
      </c>
      <c r="J15" s="430">
        <f t="shared" ref="J15:K15" si="1">J3-J9</f>
        <v>3742</v>
      </c>
      <c r="K15" s="431">
        <f t="shared" si="1"/>
        <v>4438</v>
      </c>
      <c r="L15" s="432"/>
      <c r="M15" s="446" t="s">
        <v>526</v>
      </c>
    </row>
    <row r="16" spans="2:16" s="5" customFormat="1" ht="27.75" customHeight="1">
      <c r="B16" s="444" t="s">
        <v>15</v>
      </c>
      <c r="C16" s="434">
        <f t="shared" ref="C16:C18" si="2">C4-C10</f>
        <v>-132</v>
      </c>
      <c r="D16" s="435">
        <f t="shared" ref="D16:E16" si="3">D4-D10</f>
        <v>-2745</v>
      </c>
      <c r="E16" s="436">
        <f t="shared" si="3"/>
        <v>1582</v>
      </c>
      <c r="F16" s="437"/>
      <c r="G16" s="433"/>
      <c r="H16" s="444" t="s">
        <v>12</v>
      </c>
      <c r="I16" s="434">
        <f t="shared" ref="I16:K16" si="4">I4-I10</f>
        <v>-132</v>
      </c>
      <c r="J16" s="435">
        <f t="shared" si="4"/>
        <v>-2745</v>
      </c>
      <c r="K16" s="436">
        <f t="shared" si="4"/>
        <v>1582</v>
      </c>
      <c r="L16" s="437"/>
    </row>
    <row r="17" spans="2:12" s="5" customFormat="1" ht="27.75" customHeight="1">
      <c r="B17" s="444" t="s">
        <v>16</v>
      </c>
      <c r="C17" s="434">
        <f t="shared" si="2"/>
        <v>526</v>
      </c>
      <c r="D17" s="435">
        <f t="shared" ref="D17:E17" si="5">D5-D11</f>
        <v>4056</v>
      </c>
      <c r="E17" s="436">
        <f t="shared" si="5"/>
        <v>2897</v>
      </c>
      <c r="F17" s="437"/>
      <c r="G17" s="433"/>
      <c r="H17" s="444" t="s">
        <v>17</v>
      </c>
      <c r="I17" s="434">
        <f t="shared" ref="I17:K17" si="6">I5-I11</f>
        <v>526</v>
      </c>
      <c r="J17" s="435">
        <f t="shared" si="6"/>
        <v>4056</v>
      </c>
      <c r="K17" s="436">
        <f t="shared" si="6"/>
        <v>2897</v>
      </c>
      <c r="L17" s="437"/>
    </row>
    <row r="18" spans="2:12" s="5" customFormat="1" ht="27.75" customHeight="1" thickBot="1">
      <c r="B18" s="445" t="s">
        <v>18</v>
      </c>
      <c r="C18" s="438">
        <f t="shared" si="2"/>
        <v>-791</v>
      </c>
      <c r="D18" s="439">
        <f t="shared" ref="D18:E18" si="7">D6-D12</f>
        <v>2999</v>
      </c>
      <c r="E18" s="440">
        <f t="shared" si="7"/>
        <v>0</v>
      </c>
      <c r="F18" s="441"/>
      <c r="G18" s="433"/>
      <c r="H18" s="445" t="s">
        <v>18</v>
      </c>
      <c r="I18" s="438">
        <f t="shared" ref="I18:K18" si="8">I6-I12</f>
        <v>-791</v>
      </c>
      <c r="J18" s="439">
        <f t="shared" si="8"/>
        <v>2999</v>
      </c>
      <c r="K18" s="440">
        <f t="shared" si="8"/>
        <v>0</v>
      </c>
      <c r="L18" s="441"/>
    </row>
    <row r="19" spans="2:12" customFormat="1">
      <c r="B19" s="75"/>
      <c r="C19" s="7"/>
      <c r="D19" s="7"/>
      <c r="E19" s="7"/>
      <c r="F19" s="66"/>
      <c r="G19" s="51"/>
      <c r="H19" s="75"/>
      <c r="I19" s="7"/>
      <c r="J19" s="7"/>
      <c r="K19" s="7"/>
      <c r="L19" s="66"/>
    </row>
    <row r="20" spans="2:12" customFormat="1">
      <c r="B20" s="75"/>
      <c r="C20" s="7"/>
      <c r="D20" s="7"/>
      <c r="E20" s="7"/>
      <c r="F20" s="66"/>
      <c r="G20" s="51"/>
      <c r="H20" s="75"/>
      <c r="I20" s="7"/>
      <c r="J20" s="7"/>
      <c r="K20" s="7"/>
      <c r="L20" s="66"/>
    </row>
    <row r="21" spans="2:12" customFormat="1">
      <c r="B21" s="75"/>
      <c r="C21" s="7"/>
      <c r="D21" s="7"/>
      <c r="E21" s="7"/>
      <c r="F21" s="66"/>
      <c r="G21" s="51"/>
      <c r="H21" s="75"/>
      <c r="I21" s="7"/>
      <c r="J21" s="7"/>
      <c r="K21" s="7"/>
      <c r="L21" s="66"/>
    </row>
    <row r="22" spans="2:12" customFormat="1">
      <c r="B22" s="75"/>
      <c r="C22" s="7"/>
      <c r="D22" s="7"/>
      <c r="E22" s="7"/>
      <c r="F22" s="66"/>
      <c r="G22" s="51"/>
      <c r="H22" s="75"/>
      <c r="I22" s="7"/>
      <c r="J22" s="7"/>
      <c r="K22" s="7"/>
      <c r="L22" s="66"/>
    </row>
    <row r="23" spans="2:12" customFormat="1">
      <c r="B23" s="75"/>
      <c r="C23" s="7"/>
      <c r="D23" s="7"/>
      <c r="E23" s="7"/>
      <c r="F23" s="66"/>
      <c r="G23" s="51"/>
      <c r="H23" s="75"/>
      <c r="I23" s="7"/>
      <c r="J23" s="7"/>
      <c r="K23" s="7"/>
      <c r="L23" s="66"/>
    </row>
    <row r="24" spans="2:12" customFormat="1">
      <c r="B24" s="75"/>
      <c r="C24" s="7"/>
      <c r="D24" s="7"/>
      <c r="E24" s="7"/>
      <c r="F24" s="66"/>
      <c r="G24" s="51"/>
      <c r="H24" s="75"/>
      <c r="I24" s="7"/>
      <c r="J24" s="7"/>
      <c r="K24" s="7"/>
      <c r="L24" s="66"/>
    </row>
  </sheetData>
  <pageMargins left="0.7" right="0.7" top="0.75" bottom="0.75" header="0.3" footer="0.3"/>
  <pageSetup orientation="portrait" horizontalDpi="300" verticalDpi="300" r:id="rId1"/>
  <drawing r:id="rId2"/>
  <extLst>
    <ext xmlns:x14="http://schemas.microsoft.com/office/spreadsheetml/2009/9/main" uri="{05C60535-1F16-4fd2-B633-F4F36F0B64E0}">
      <x14:sparklineGroups xmlns:xm="http://schemas.microsoft.com/office/excel/2006/main">
        <x14:sparklineGroup displayEmptyCellsAs="gap" markers="1" xr2:uid="{6848FAAB-DCED-46C9-9875-8FC947EFCA93}">
          <x14:colorSeries rgb="FF7030A0"/>
          <x14:colorNegative rgb="FFD00000"/>
          <x14:colorAxis rgb="FF000000"/>
          <x14:colorMarkers theme="5"/>
          <x14:colorFirst rgb="FFD00000"/>
          <x14:colorLast rgb="FFD00000"/>
          <x14:colorHigh rgb="FFD00000"/>
          <x14:colorLow rgb="FFD00000"/>
          <x14:sparklines>
            <x14:sparkline>
              <xm:f>Sparklines!C3:E3</xm:f>
              <xm:sqref>F3</xm:sqref>
            </x14:sparkline>
          </x14:sparklines>
        </x14:sparklineGroup>
        <x14:sparklineGroup displayEmptyCellsAs="gap" markers="1" xr2:uid="{E9BE5161-1726-451F-906B-B14AE97EC0CD}">
          <x14:colorSeries rgb="FF7030A0"/>
          <x14:colorNegative rgb="FFD00000"/>
          <x14:colorAxis rgb="FF000000"/>
          <x14:colorMarkers theme="5"/>
          <x14:colorFirst rgb="FFD00000"/>
          <x14:colorLast rgb="FFD00000"/>
          <x14:colorHigh rgb="FFD00000"/>
          <x14:colorLow rgb="FFD00000"/>
          <x14:sparklines>
            <x14:sparkline>
              <xm:f>Sparklines!C4:E4</xm:f>
              <xm:sqref>F4</xm:sqref>
            </x14:sparkline>
            <x14:sparkline>
              <xm:f>Sparklines!C5:E5</xm:f>
              <xm:sqref>F5</xm:sqref>
            </x14:sparkline>
            <x14:sparkline>
              <xm:f>Sparklines!C6:E6</xm:f>
              <xm:sqref>F6</xm:sqref>
            </x14:sparkline>
          </x14:sparklines>
        </x14:sparklineGroup>
        <x14:sparklineGroup type="column" displayEmptyCellsAs="gap" negative="1" xr2:uid="{4E581019-27A5-4D54-92D8-33498CBCC423}">
          <x14:colorSeries rgb="FF7030A0"/>
          <x14:colorNegative rgb="FF7030A0"/>
          <x14:colorAxis rgb="FF000000"/>
          <x14:colorMarkers rgb="FFD00000"/>
          <x14:colorFirst rgb="FFD00000"/>
          <x14:colorLast rgb="FFD00000"/>
          <x14:colorHigh rgb="FFD00000"/>
          <x14:colorLow rgb="FFD00000"/>
          <x14:sparklines>
            <x14:sparkline>
              <xm:f>Sparklines!C9:E9</xm:f>
              <xm:sqref>F9</xm:sqref>
            </x14:sparkline>
            <x14:sparkline>
              <xm:f>Sparklines!C10:E10</xm:f>
              <xm:sqref>F10</xm:sqref>
            </x14:sparkline>
            <x14:sparkline>
              <xm:f>Sparklines!C11:E11</xm:f>
              <xm:sqref>F11</xm:sqref>
            </x14:sparkline>
            <x14:sparkline>
              <xm:f>Sparklines!C12:E12</xm:f>
              <xm:sqref>F12</xm:sqref>
            </x14:sparkline>
          </x14:sparklines>
        </x14:sparklineGroup>
        <x14:sparklineGroup type="stacked" displayEmptyCellsAs="gap" negative="1" xr2:uid="{4ACDDB5D-4CFE-4A93-AB2E-78327E420FDA}">
          <x14:colorSeries rgb="FF00B0F0"/>
          <x14:colorNegative rgb="FFD00000"/>
          <x14:colorAxis rgb="FF000000"/>
          <x14:colorMarkers rgb="FFD00000"/>
          <x14:colorFirst rgb="FFD00000"/>
          <x14:colorLast rgb="FFD00000"/>
          <x14:colorHigh rgb="FFD00000"/>
          <x14:colorLow rgb="FFD00000"/>
          <x14:sparklines>
            <x14:sparkline>
              <xm:f>Sparklines!C15:E15</xm:f>
              <xm:sqref>F15</xm:sqref>
            </x14:sparkline>
            <x14:sparkline>
              <xm:f>Sparklines!C16:E16</xm:f>
              <xm:sqref>F16</xm:sqref>
            </x14:sparkline>
            <x14:sparkline>
              <xm:f>Sparklines!C17:E17</xm:f>
              <xm:sqref>F17</xm:sqref>
            </x14:sparkline>
            <x14:sparkline>
              <xm:f>Sparklines!C18:E18</xm:f>
              <xm:sqref>F18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08871-7680-42CE-BDBF-903439DE0C3C}">
  <dimension ref="A1:G30"/>
  <sheetViews>
    <sheetView workbookViewId="0"/>
  </sheetViews>
  <sheetFormatPr defaultColWidth="9.1796875" defaultRowHeight="17.5"/>
  <cols>
    <col min="1" max="1" width="18.1796875" style="154" bestFit="1" customWidth="1"/>
    <col min="2" max="2" width="15.81640625" style="154" bestFit="1" customWidth="1"/>
    <col min="3" max="3" width="16" style="154" bestFit="1" customWidth="1"/>
    <col min="4" max="4" width="31.1796875" style="154" bestFit="1" customWidth="1"/>
    <col min="5" max="5" width="16.7265625" style="154" bestFit="1" customWidth="1"/>
    <col min="6" max="6" width="9.1796875" style="79"/>
    <col min="7" max="7" width="82" style="79" bestFit="1" customWidth="1"/>
    <col min="8" max="16384" width="9.1796875" style="79"/>
  </cols>
  <sheetData>
    <row r="1" spans="1:7" ht="18">
      <c r="A1" s="276" t="s">
        <v>725</v>
      </c>
      <c r="G1" s="276" t="s">
        <v>727</v>
      </c>
    </row>
    <row r="2" spans="1:7" ht="18">
      <c r="A2" s="479" t="s">
        <v>387</v>
      </c>
      <c r="G2" s="332" t="s">
        <v>387</v>
      </c>
    </row>
    <row r="3" spans="1:7" ht="18" thickBot="1">
      <c r="A3" s="480" t="s">
        <v>0</v>
      </c>
      <c r="B3" s="480" t="s">
        <v>2</v>
      </c>
      <c r="C3" s="480" t="s">
        <v>197</v>
      </c>
      <c r="D3" s="480" t="s">
        <v>533</v>
      </c>
      <c r="E3" s="480" t="s">
        <v>534</v>
      </c>
      <c r="G3" s="481" t="s">
        <v>726</v>
      </c>
    </row>
    <row r="4" spans="1:7">
      <c r="A4" s="154" t="s">
        <v>547</v>
      </c>
      <c r="B4" s="154" t="s">
        <v>681</v>
      </c>
      <c r="C4" s="154" t="s">
        <v>186</v>
      </c>
      <c r="D4" s="154" t="s">
        <v>549</v>
      </c>
      <c r="E4" s="154" t="s">
        <v>550</v>
      </c>
      <c r="G4" s="267" t="s">
        <v>698</v>
      </c>
    </row>
    <row r="5" spans="1:7">
      <c r="A5" s="154" t="s">
        <v>12</v>
      </c>
      <c r="B5" s="154" t="s">
        <v>682</v>
      </c>
      <c r="C5" s="154" t="s">
        <v>186</v>
      </c>
      <c r="D5" s="154" t="s">
        <v>551</v>
      </c>
      <c r="E5" s="154" t="s">
        <v>552</v>
      </c>
      <c r="G5" s="267" t="s">
        <v>699</v>
      </c>
    </row>
    <row r="6" spans="1:7">
      <c r="A6" s="154" t="s">
        <v>553</v>
      </c>
      <c r="B6" s="154" t="s">
        <v>672</v>
      </c>
      <c r="C6" s="154" t="s">
        <v>184</v>
      </c>
      <c r="D6" s="154" t="s">
        <v>551</v>
      </c>
      <c r="E6" s="154" t="s">
        <v>552</v>
      </c>
      <c r="G6" s="267" t="s">
        <v>700</v>
      </c>
    </row>
    <row r="7" spans="1:7">
      <c r="A7" s="154" t="s">
        <v>555</v>
      </c>
      <c r="B7" s="154" t="s">
        <v>683</v>
      </c>
      <c r="C7" s="154" t="s">
        <v>184</v>
      </c>
      <c r="D7" s="154" t="s">
        <v>556</v>
      </c>
      <c r="E7" s="154" t="s">
        <v>557</v>
      </c>
      <c r="G7" s="267" t="s">
        <v>701</v>
      </c>
    </row>
    <row r="8" spans="1:7">
      <c r="A8" s="154" t="s">
        <v>558</v>
      </c>
      <c r="B8" s="154" t="s">
        <v>684</v>
      </c>
      <c r="C8" s="154" t="s">
        <v>559</v>
      </c>
      <c r="D8" s="154" t="s">
        <v>556</v>
      </c>
      <c r="E8" s="154" t="s">
        <v>557</v>
      </c>
      <c r="G8" s="267" t="s">
        <v>702</v>
      </c>
    </row>
    <row r="9" spans="1:7">
      <c r="A9" s="154" t="s">
        <v>560</v>
      </c>
      <c r="B9" s="154" t="s">
        <v>685</v>
      </c>
      <c r="C9" s="154" t="s">
        <v>184</v>
      </c>
      <c r="D9" s="154" t="s">
        <v>551</v>
      </c>
      <c r="E9" s="154" t="s">
        <v>552</v>
      </c>
      <c r="G9" s="267" t="s">
        <v>703</v>
      </c>
    </row>
    <row r="10" spans="1:7">
      <c r="A10" s="154" t="s">
        <v>561</v>
      </c>
      <c r="B10" s="154" t="s">
        <v>21</v>
      </c>
      <c r="C10" s="154" t="s">
        <v>562</v>
      </c>
      <c r="D10" s="154" t="s">
        <v>551</v>
      </c>
      <c r="E10" s="154" t="s">
        <v>552</v>
      </c>
      <c r="G10" s="267" t="s">
        <v>704</v>
      </c>
    </row>
    <row r="11" spans="1:7">
      <c r="A11" s="154" t="s">
        <v>563</v>
      </c>
      <c r="B11" s="154" t="s">
        <v>673</v>
      </c>
      <c r="C11" s="154" t="s">
        <v>559</v>
      </c>
      <c r="D11" s="154" t="s">
        <v>551</v>
      </c>
      <c r="E11" s="154" t="s">
        <v>552</v>
      </c>
      <c r="G11" s="267" t="s">
        <v>705</v>
      </c>
    </row>
    <row r="12" spans="1:7">
      <c r="A12" s="154" t="s">
        <v>565</v>
      </c>
      <c r="B12" s="154" t="s">
        <v>674</v>
      </c>
      <c r="C12" s="154" t="s">
        <v>559</v>
      </c>
      <c r="D12" s="154" t="s">
        <v>551</v>
      </c>
      <c r="E12" s="154" t="s">
        <v>552</v>
      </c>
      <c r="G12" s="267" t="s">
        <v>706</v>
      </c>
    </row>
    <row r="13" spans="1:7">
      <c r="A13" s="154" t="s">
        <v>566</v>
      </c>
      <c r="B13" s="154" t="s">
        <v>675</v>
      </c>
      <c r="C13" s="154" t="s">
        <v>562</v>
      </c>
      <c r="D13" s="154" t="s">
        <v>549</v>
      </c>
      <c r="E13" s="154" t="s">
        <v>550</v>
      </c>
      <c r="G13" s="267" t="s">
        <v>707</v>
      </c>
    </row>
    <row r="14" spans="1:7">
      <c r="A14" s="154" t="s">
        <v>567</v>
      </c>
      <c r="B14" s="154" t="s">
        <v>686</v>
      </c>
      <c r="C14" s="154" t="s">
        <v>187</v>
      </c>
      <c r="D14" s="154" t="s">
        <v>568</v>
      </c>
      <c r="E14" s="154" t="s">
        <v>569</v>
      </c>
      <c r="G14" s="267" t="s">
        <v>708</v>
      </c>
    </row>
    <row r="15" spans="1:7">
      <c r="A15" s="154" t="s">
        <v>570</v>
      </c>
      <c r="B15" s="154" t="s">
        <v>697</v>
      </c>
      <c r="C15" s="154" t="s">
        <v>562</v>
      </c>
      <c r="D15" s="154" t="s">
        <v>568</v>
      </c>
      <c r="E15" s="154" t="s">
        <v>569</v>
      </c>
      <c r="G15" s="267" t="s">
        <v>709</v>
      </c>
    </row>
    <row r="16" spans="1:7">
      <c r="A16" s="154" t="s">
        <v>571</v>
      </c>
      <c r="B16" s="154" t="s">
        <v>687</v>
      </c>
      <c r="C16" s="154" t="s">
        <v>559</v>
      </c>
      <c r="D16" s="154" t="s">
        <v>556</v>
      </c>
      <c r="E16" s="154" t="s">
        <v>557</v>
      </c>
      <c r="G16" s="267" t="s">
        <v>710</v>
      </c>
    </row>
    <row r="17" spans="1:7">
      <c r="A17" s="154" t="s">
        <v>572</v>
      </c>
      <c r="B17" s="154" t="s">
        <v>688</v>
      </c>
      <c r="C17" s="154" t="s">
        <v>559</v>
      </c>
      <c r="D17" s="154" t="s">
        <v>549</v>
      </c>
      <c r="E17" s="154" t="s">
        <v>550</v>
      </c>
      <c r="G17" s="267" t="s">
        <v>711</v>
      </c>
    </row>
    <row r="18" spans="1:7">
      <c r="A18" s="154" t="s">
        <v>573</v>
      </c>
      <c r="B18" s="154" t="s">
        <v>676</v>
      </c>
      <c r="C18" s="154" t="s">
        <v>184</v>
      </c>
      <c r="D18" s="154" t="s">
        <v>568</v>
      </c>
      <c r="E18" s="154" t="s">
        <v>569</v>
      </c>
      <c r="G18" s="267" t="s">
        <v>712</v>
      </c>
    </row>
    <row r="19" spans="1:7">
      <c r="A19" s="154" t="s">
        <v>574</v>
      </c>
      <c r="B19" s="154" t="s">
        <v>689</v>
      </c>
      <c r="C19" s="154" t="s">
        <v>186</v>
      </c>
      <c r="D19" s="154" t="s">
        <v>549</v>
      </c>
      <c r="E19" s="154" t="s">
        <v>550</v>
      </c>
      <c r="G19" s="267" t="s">
        <v>713</v>
      </c>
    </row>
    <row r="20" spans="1:7">
      <c r="A20" s="154" t="s">
        <v>575</v>
      </c>
      <c r="B20" s="154" t="s">
        <v>696</v>
      </c>
      <c r="C20" s="154" t="s">
        <v>184</v>
      </c>
      <c r="D20" s="154" t="s">
        <v>568</v>
      </c>
      <c r="E20" s="154" t="s">
        <v>569</v>
      </c>
      <c r="G20" s="267" t="s">
        <v>714</v>
      </c>
    </row>
    <row r="21" spans="1:7">
      <c r="A21" s="154" t="s">
        <v>576</v>
      </c>
      <c r="B21" s="154" t="s">
        <v>677</v>
      </c>
      <c r="C21" s="154" t="s">
        <v>559</v>
      </c>
      <c r="D21" s="154" t="s">
        <v>556</v>
      </c>
      <c r="E21" s="154" t="s">
        <v>557</v>
      </c>
      <c r="G21" s="267" t="s">
        <v>715</v>
      </c>
    </row>
    <row r="22" spans="1:7">
      <c r="A22" s="154" t="s">
        <v>577</v>
      </c>
      <c r="B22" s="154" t="s">
        <v>690</v>
      </c>
      <c r="C22" s="154" t="s">
        <v>187</v>
      </c>
      <c r="D22" s="154" t="s">
        <v>568</v>
      </c>
      <c r="E22" s="154" t="s">
        <v>569</v>
      </c>
      <c r="G22" s="267" t="s">
        <v>716</v>
      </c>
    </row>
    <row r="23" spans="1:7">
      <c r="A23" s="154" t="s">
        <v>578</v>
      </c>
      <c r="B23" s="154" t="s">
        <v>678</v>
      </c>
      <c r="C23" s="154" t="s">
        <v>186</v>
      </c>
      <c r="D23" s="154" t="s">
        <v>551</v>
      </c>
      <c r="E23" s="154" t="s">
        <v>552</v>
      </c>
      <c r="G23" s="267" t="s">
        <v>717</v>
      </c>
    </row>
    <row r="24" spans="1:7">
      <c r="A24" s="154" t="s">
        <v>579</v>
      </c>
      <c r="B24" s="154" t="s">
        <v>691</v>
      </c>
      <c r="C24" s="154" t="s">
        <v>187</v>
      </c>
      <c r="D24" s="154" t="s">
        <v>551</v>
      </c>
      <c r="E24" s="154" t="s">
        <v>552</v>
      </c>
      <c r="G24" s="267" t="s">
        <v>718</v>
      </c>
    </row>
    <row r="25" spans="1:7">
      <c r="A25" s="154" t="s">
        <v>580</v>
      </c>
      <c r="B25" s="154" t="s">
        <v>692</v>
      </c>
      <c r="C25" s="154" t="s">
        <v>186</v>
      </c>
      <c r="D25" s="154" t="s">
        <v>568</v>
      </c>
      <c r="E25" s="154" t="s">
        <v>569</v>
      </c>
      <c r="G25" s="267" t="s">
        <v>719</v>
      </c>
    </row>
    <row r="26" spans="1:7">
      <c r="A26" s="154" t="s">
        <v>581</v>
      </c>
      <c r="B26" s="154" t="s">
        <v>679</v>
      </c>
      <c r="C26" s="154" t="s">
        <v>186</v>
      </c>
      <c r="D26" s="154" t="s">
        <v>556</v>
      </c>
      <c r="E26" s="154" t="s">
        <v>557</v>
      </c>
      <c r="G26" s="267" t="s">
        <v>720</v>
      </c>
    </row>
    <row r="27" spans="1:7">
      <c r="A27" s="154" t="s">
        <v>582</v>
      </c>
      <c r="B27" s="154" t="s">
        <v>680</v>
      </c>
      <c r="C27" s="154" t="s">
        <v>583</v>
      </c>
      <c r="D27" s="154" t="s">
        <v>568</v>
      </c>
      <c r="E27" s="154" t="s">
        <v>569</v>
      </c>
      <c r="G27" s="267" t="s">
        <v>721</v>
      </c>
    </row>
    <row r="28" spans="1:7">
      <c r="A28" s="154" t="s">
        <v>584</v>
      </c>
      <c r="B28" s="154" t="s">
        <v>693</v>
      </c>
      <c r="C28" s="154" t="s">
        <v>186</v>
      </c>
      <c r="D28" s="154" t="s">
        <v>556</v>
      </c>
      <c r="E28" s="154" t="s">
        <v>557</v>
      </c>
      <c r="G28" s="267" t="s">
        <v>722</v>
      </c>
    </row>
    <row r="29" spans="1:7">
      <c r="A29" s="154" t="s">
        <v>492</v>
      </c>
      <c r="B29" s="154" t="s">
        <v>694</v>
      </c>
      <c r="C29" s="154" t="s">
        <v>186</v>
      </c>
      <c r="D29" s="154" t="s">
        <v>551</v>
      </c>
      <c r="E29" s="154" t="s">
        <v>552</v>
      </c>
      <c r="G29" s="267" t="s">
        <v>723</v>
      </c>
    </row>
    <row r="30" spans="1:7">
      <c r="A30" s="154" t="s">
        <v>585</v>
      </c>
      <c r="B30" s="154" t="s">
        <v>695</v>
      </c>
      <c r="C30" s="154" t="s">
        <v>186</v>
      </c>
      <c r="D30" s="154" t="s">
        <v>549</v>
      </c>
      <c r="E30" s="154" t="s">
        <v>550</v>
      </c>
      <c r="G30" s="267" t="s">
        <v>724</v>
      </c>
    </row>
  </sheetData>
  <conditionalFormatting sqref="A3:A30">
    <cfRule type="duplicateValues" dxfId="4" priority="2"/>
  </conditionalFormatting>
  <conditionalFormatting sqref="A4:A30">
    <cfRule type="duplicateValues" dxfId="3" priority="3"/>
  </conditionalFormatting>
  <conditionalFormatting sqref="G3">
    <cfRule type="duplicateValues" dxfId="2" priority="1"/>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C554-5BAD-4678-BD02-96DF2C946729}">
  <dimension ref="A1:I474"/>
  <sheetViews>
    <sheetView showGridLines="0" workbookViewId="0"/>
  </sheetViews>
  <sheetFormatPr defaultColWidth="8.7265625" defaultRowHeight="15" customHeight="1"/>
  <cols>
    <col min="1" max="1" width="8.7265625" style="44" customWidth="1"/>
    <col min="2" max="2" width="10.453125" style="44" customWidth="1"/>
    <col min="3" max="3" width="10.453125" style="45" customWidth="1"/>
    <col min="4" max="4" width="10.453125" style="44" customWidth="1"/>
    <col min="5" max="5" width="10.453125" style="47" customWidth="1"/>
    <col min="6" max="6" width="8.26953125" style="6" bestFit="1" customWidth="1"/>
    <col min="7" max="7" width="6.7265625" style="8" bestFit="1" customWidth="1"/>
    <col min="8" max="8" width="9" style="6" bestFit="1" customWidth="1"/>
    <col min="9" max="16384" width="8.7265625" style="6"/>
  </cols>
  <sheetData>
    <row r="1" spans="1:9" ht="26.5" customHeight="1">
      <c r="A1" s="486" t="s">
        <v>86</v>
      </c>
      <c r="B1" s="487" t="s">
        <v>87</v>
      </c>
      <c r="C1" s="487" t="s">
        <v>88</v>
      </c>
      <c r="D1" s="487" t="s">
        <v>89</v>
      </c>
      <c r="E1" s="488" t="s">
        <v>90</v>
      </c>
    </row>
    <row r="2" spans="1:9" s="9" customFormat="1" ht="15.75" customHeight="1">
      <c r="A2" s="489">
        <v>1</v>
      </c>
      <c r="B2" s="490" t="s">
        <v>91</v>
      </c>
      <c r="C2" s="491" t="s">
        <v>92</v>
      </c>
      <c r="D2" s="492" t="s">
        <v>5</v>
      </c>
      <c r="E2" s="493">
        <v>4876</v>
      </c>
      <c r="G2" s="13"/>
      <c r="H2" s="13"/>
    </row>
    <row r="3" spans="1:9" s="64" customFormat="1" ht="15.75" customHeight="1">
      <c r="A3" s="489">
        <v>1</v>
      </c>
      <c r="B3" s="490" t="s">
        <v>93</v>
      </c>
      <c r="C3" s="491" t="s">
        <v>94</v>
      </c>
      <c r="D3" s="492" t="s">
        <v>95</v>
      </c>
      <c r="E3" s="493">
        <v>4619</v>
      </c>
      <c r="F3" s="65"/>
      <c r="G3" s="13"/>
      <c r="H3" s="13"/>
      <c r="I3" s="65"/>
    </row>
    <row r="4" spans="1:9" s="64" customFormat="1" ht="15.75" customHeight="1">
      <c r="A4" s="489">
        <v>1</v>
      </c>
      <c r="B4" s="490" t="s">
        <v>93</v>
      </c>
      <c r="C4" s="491" t="s">
        <v>96</v>
      </c>
      <c r="D4" s="492" t="s">
        <v>4</v>
      </c>
      <c r="E4" s="493">
        <v>4581</v>
      </c>
      <c r="F4" s="65"/>
      <c r="G4" s="13"/>
      <c r="H4" s="13"/>
      <c r="I4" s="65"/>
    </row>
    <row r="5" spans="1:9" s="64" customFormat="1" ht="15.75" customHeight="1">
      <c r="A5" s="489">
        <v>3</v>
      </c>
      <c r="B5" s="490" t="s">
        <v>93</v>
      </c>
      <c r="C5" s="491" t="s">
        <v>92</v>
      </c>
      <c r="D5" s="492" t="s">
        <v>5</v>
      </c>
      <c r="E5" s="493">
        <v>4521</v>
      </c>
      <c r="F5" s="65"/>
      <c r="G5" s="13"/>
      <c r="H5" s="13"/>
      <c r="I5" s="65"/>
    </row>
    <row r="6" spans="1:9" s="64" customFormat="1" ht="15.75" customHeight="1">
      <c r="A6" s="489">
        <v>2</v>
      </c>
      <c r="B6" s="490" t="s">
        <v>97</v>
      </c>
      <c r="C6" s="491" t="s">
        <v>94</v>
      </c>
      <c r="D6" s="492" t="s">
        <v>95</v>
      </c>
      <c r="E6" s="493">
        <v>4277</v>
      </c>
      <c r="F6" s="65"/>
      <c r="G6" s="13"/>
      <c r="H6" s="13"/>
      <c r="I6" s="65"/>
    </row>
    <row r="7" spans="1:9" s="64" customFormat="1" ht="15.75" customHeight="1">
      <c r="A7" s="489">
        <v>1</v>
      </c>
      <c r="B7" s="490" t="s">
        <v>98</v>
      </c>
      <c r="C7" s="491" t="s">
        <v>92</v>
      </c>
      <c r="D7" s="492" t="s">
        <v>95</v>
      </c>
      <c r="E7" s="493">
        <v>4231</v>
      </c>
      <c r="F7" s="65"/>
      <c r="G7" s="13"/>
      <c r="H7" s="13"/>
      <c r="I7" s="65"/>
    </row>
    <row r="8" spans="1:9" s="64" customFormat="1" ht="15.75" customHeight="1">
      <c r="A8" s="489">
        <v>1</v>
      </c>
      <c r="B8" s="490" t="s">
        <v>99</v>
      </c>
      <c r="C8" s="491" t="s">
        <v>100</v>
      </c>
      <c r="D8" s="492" t="s">
        <v>7</v>
      </c>
      <c r="E8" s="493">
        <v>4231</v>
      </c>
      <c r="F8" s="65"/>
      <c r="G8" s="13"/>
      <c r="H8" s="13"/>
      <c r="I8" s="65"/>
    </row>
    <row r="9" spans="1:9" s="64" customFormat="1" ht="15.75" customHeight="1">
      <c r="A9" s="489">
        <v>2</v>
      </c>
      <c r="B9" s="490" t="s">
        <v>99</v>
      </c>
      <c r="C9" s="491" t="s">
        <v>101</v>
      </c>
      <c r="D9" s="492" t="s">
        <v>102</v>
      </c>
      <c r="E9" s="493">
        <v>4231</v>
      </c>
      <c r="F9" s="65"/>
      <c r="G9" s="13"/>
      <c r="H9" s="13"/>
      <c r="I9" s="65"/>
    </row>
    <row r="10" spans="1:9" s="64" customFormat="1" ht="15.75" customHeight="1">
      <c r="A10" s="489">
        <v>2</v>
      </c>
      <c r="B10" s="490" t="s">
        <v>103</v>
      </c>
      <c r="C10" s="491" t="s">
        <v>104</v>
      </c>
      <c r="D10" s="492" t="s">
        <v>105</v>
      </c>
      <c r="E10" s="493">
        <v>4179</v>
      </c>
      <c r="F10" s="65"/>
      <c r="G10" s="13"/>
      <c r="H10" s="13"/>
      <c r="I10" s="65"/>
    </row>
    <row r="11" spans="1:9" s="64" customFormat="1" ht="15.75" customHeight="1">
      <c r="A11" s="489">
        <v>1</v>
      </c>
      <c r="B11" s="490" t="s">
        <v>98</v>
      </c>
      <c r="C11" s="491" t="s">
        <v>101</v>
      </c>
      <c r="D11" s="492" t="s">
        <v>102</v>
      </c>
      <c r="E11" s="493">
        <v>4132</v>
      </c>
      <c r="F11" s="65"/>
      <c r="G11" s="13"/>
      <c r="H11" s="13"/>
      <c r="I11" s="65"/>
    </row>
    <row r="12" spans="1:9" s="64" customFormat="1" ht="15.75" customHeight="1">
      <c r="A12" s="489">
        <v>2</v>
      </c>
      <c r="B12" s="490" t="s">
        <v>91</v>
      </c>
      <c r="C12" s="491" t="s">
        <v>106</v>
      </c>
      <c r="D12" s="492" t="s">
        <v>107</v>
      </c>
      <c r="E12" s="493">
        <v>4132</v>
      </c>
      <c r="F12" s="65"/>
      <c r="G12" s="13"/>
      <c r="H12" s="13"/>
      <c r="I12" s="65"/>
    </row>
    <row r="13" spans="1:9" s="64" customFormat="1" ht="15.75" customHeight="1">
      <c r="A13" s="489">
        <v>2</v>
      </c>
      <c r="B13" s="490" t="s">
        <v>108</v>
      </c>
      <c r="C13" s="491" t="s">
        <v>109</v>
      </c>
      <c r="D13" s="492" t="s">
        <v>5</v>
      </c>
      <c r="E13" s="493">
        <v>4121</v>
      </c>
      <c r="F13" s="65"/>
      <c r="G13" s="13"/>
      <c r="H13" s="13"/>
      <c r="I13" s="65"/>
    </row>
    <row r="14" spans="1:9" s="64" customFormat="1" ht="15.75" customHeight="1">
      <c r="A14" s="489">
        <v>2</v>
      </c>
      <c r="B14" s="490" t="s">
        <v>93</v>
      </c>
      <c r="C14" s="491" t="s">
        <v>96</v>
      </c>
      <c r="D14" s="492" t="s">
        <v>110</v>
      </c>
      <c r="E14" s="493">
        <v>4101</v>
      </c>
      <c r="F14" s="65"/>
      <c r="G14" s="13"/>
      <c r="H14" s="13"/>
      <c r="I14" s="65"/>
    </row>
    <row r="15" spans="1:9" s="64" customFormat="1" ht="15.75" customHeight="1">
      <c r="A15" s="489">
        <v>2</v>
      </c>
      <c r="B15" s="490" t="s">
        <v>93</v>
      </c>
      <c r="C15" s="491" t="s">
        <v>94</v>
      </c>
      <c r="D15" s="492" t="s">
        <v>6</v>
      </c>
      <c r="E15" s="493">
        <v>4101</v>
      </c>
      <c r="F15" s="65"/>
      <c r="G15" s="13"/>
      <c r="H15" s="13"/>
      <c r="I15" s="65"/>
    </row>
    <row r="16" spans="1:9" s="64" customFormat="1" ht="15.75" customHeight="1">
      <c r="A16" s="489">
        <v>1</v>
      </c>
      <c r="B16" s="490" t="s">
        <v>111</v>
      </c>
      <c r="C16" s="491" t="s">
        <v>104</v>
      </c>
      <c r="D16" s="492" t="s">
        <v>95</v>
      </c>
      <c r="E16" s="493">
        <v>4002</v>
      </c>
      <c r="F16" s="65"/>
      <c r="G16" s="13"/>
      <c r="H16" s="13"/>
      <c r="I16" s="65"/>
    </row>
    <row r="17" spans="1:9" s="64" customFormat="1" ht="15.75" customHeight="1">
      <c r="A17" s="489">
        <v>1</v>
      </c>
      <c r="B17" s="490" t="s">
        <v>111</v>
      </c>
      <c r="C17" s="491" t="s">
        <v>112</v>
      </c>
      <c r="D17" s="492" t="s">
        <v>4</v>
      </c>
      <c r="E17" s="493">
        <v>3760</v>
      </c>
      <c r="F17" s="65"/>
      <c r="G17" s="13"/>
      <c r="H17" s="13"/>
      <c r="I17" s="65"/>
    </row>
    <row r="18" spans="1:9" s="64" customFormat="1" ht="15.75" customHeight="1">
      <c r="A18" s="489">
        <v>3</v>
      </c>
      <c r="B18" s="490" t="s">
        <v>91</v>
      </c>
      <c r="C18" s="491" t="s">
        <v>101</v>
      </c>
      <c r="D18" s="492" t="s">
        <v>8</v>
      </c>
      <c r="E18" s="493">
        <v>3756</v>
      </c>
      <c r="F18" s="65"/>
      <c r="G18" s="13"/>
      <c r="H18" s="13"/>
      <c r="I18" s="65"/>
    </row>
    <row r="19" spans="1:9" s="64" customFormat="1" ht="15.75" customHeight="1">
      <c r="A19" s="489">
        <v>1</v>
      </c>
      <c r="B19" s="490" t="s">
        <v>108</v>
      </c>
      <c r="C19" s="491" t="s">
        <v>96</v>
      </c>
      <c r="D19" s="492" t="s">
        <v>6</v>
      </c>
      <c r="E19" s="493">
        <v>3745</v>
      </c>
      <c r="F19" s="65"/>
      <c r="G19" s="13"/>
      <c r="H19" s="13"/>
      <c r="I19" s="65"/>
    </row>
    <row r="20" spans="1:9" s="64" customFormat="1" ht="15.75" customHeight="1">
      <c r="A20" s="489">
        <v>2</v>
      </c>
      <c r="B20" s="490" t="s">
        <v>99</v>
      </c>
      <c r="C20" s="491" t="s">
        <v>92</v>
      </c>
      <c r="D20" s="492" t="s">
        <v>5</v>
      </c>
      <c r="E20" s="493">
        <v>3676</v>
      </c>
      <c r="F20" s="65"/>
      <c r="G20" s="13"/>
      <c r="H20" s="13"/>
      <c r="I20" s="65"/>
    </row>
    <row r="21" spans="1:9" s="64" customFormat="1" ht="15.75" customHeight="1">
      <c r="A21" s="489">
        <v>1</v>
      </c>
      <c r="B21" s="490" t="s">
        <v>93</v>
      </c>
      <c r="C21" s="491" t="s">
        <v>113</v>
      </c>
      <c r="D21" s="492" t="s">
        <v>107</v>
      </c>
      <c r="E21" s="493">
        <v>3475</v>
      </c>
      <c r="F21" s="65"/>
      <c r="G21" s="13"/>
      <c r="H21" s="13"/>
      <c r="I21" s="65"/>
    </row>
    <row r="22" spans="1:9" s="64" customFormat="1" ht="15.75" customHeight="1">
      <c r="A22" s="489">
        <v>2</v>
      </c>
      <c r="B22" s="490" t="s">
        <v>114</v>
      </c>
      <c r="C22" s="491" t="s">
        <v>115</v>
      </c>
      <c r="D22" s="492" t="s">
        <v>8</v>
      </c>
      <c r="E22" s="493">
        <v>3465</v>
      </c>
      <c r="F22" s="65"/>
      <c r="G22" s="13"/>
      <c r="H22" s="13"/>
      <c r="I22" s="65"/>
    </row>
    <row r="23" spans="1:9" s="64" customFormat="1" ht="15.75" customHeight="1">
      <c r="A23" s="489">
        <v>2</v>
      </c>
      <c r="B23" s="490" t="s">
        <v>114</v>
      </c>
      <c r="C23" s="491" t="s">
        <v>94</v>
      </c>
      <c r="D23" s="492" t="s">
        <v>116</v>
      </c>
      <c r="E23" s="493">
        <v>3457</v>
      </c>
      <c r="F23" s="65"/>
      <c r="G23" s="13"/>
      <c r="H23" s="13"/>
      <c r="I23" s="65"/>
    </row>
    <row r="24" spans="1:9" s="64" customFormat="1" ht="15.75" customHeight="1">
      <c r="A24" s="489">
        <v>1</v>
      </c>
      <c r="B24" s="490" t="s">
        <v>93</v>
      </c>
      <c r="C24" s="491" t="s">
        <v>117</v>
      </c>
      <c r="D24" s="492" t="s">
        <v>102</v>
      </c>
      <c r="E24" s="493">
        <v>3457</v>
      </c>
      <c r="F24" s="65"/>
      <c r="G24" s="13"/>
      <c r="H24" s="13"/>
      <c r="I24" s="65"/>
    </row>
    <row r="25" spans="1:9" s="64" customFormat="1" ht="15.75" customHeight="1">
      <c r="A25" s="489">
        <v>2</v>
      </c>
      <c r="B25" s="490" t="s">
        <v>114</v>
      </c>
      <c r="C25" s="491" t="s">
        <v>118</v>
      </c>
      <c r="D25" s="492" t="s">
        <v>5</v>
      </c>
      <c r="E25" s="493">
        <v>3456</v>
      </c>
      <c r="F25" s="65"/>
      <c r="G25" s="13"/>
      <c r="H25" s="13"/>
      <c r="I25" s="65"/>
    </row>
    <row r="26" spans="1:9" s="64" customFormat="1" ht="15.75" customHeight="1">
      <c r="A26" s="489">
        <v>1</v>
      </c>
      <c r="B26" s="490" t="s">
        <v>97</v>
      </c>
      <c r="C26" s="491" t="s">
        <v>92</v>
      </c>
      <c r="D26" s="492" t="s">
        <v>105</v>
      </c>
      <c r="E26" s="493">
        <v>3456</v>
      </c>
      <c r="F26" s="65"/>
      <c r="G26" s="13"/>
      <c r="H26" s="13"/>
      <c r="I26" s="65"/>
    </row>
    <row r="27" spans="1:9" s="64" customFormat="1" ht="15.75" customHeight="1">
      <c r="A27" s="489">
        <v>3</v>
      </c>
      <c r="B27" s="490" t="s">
        <v>97</v>
      </c>
      <c r="C27" s="491" t="s">
        <v>106</v>
      </c>
      <c r="D27" s="492" t="s">
        <v>95</v>
      </c>
      <c r="E27" s="493">
        <v>3421</v>
      </c>
      <c r="F27" s="65"/>
      <c r="G27" s="13"/>
      <c r="H27" s="13"/>
      <c r="I27" s="65"/>
    </row>
    <row r="28" spans="1:9" s="64" customFormat="1" ht="15.75" customHeight="1">
      <c r="A28" s="489">
        <v>2</v>
      </c>
      <c r="B28" s="490" t="s">
        <v>108</v>
      </c>
      <c r="C28" s="491" t="s">
        <v>113</v>
      </c>
      <c r="D28" s="492" t="s">
        <v>7</v>
      </c>
      <c r="E28" s="493">
        <v>3364</v>
      </c>
      <c r="F28" s="65"/>
      <c r="G28" s="13"/>
      <c r="H28" s="13"/>
      <c r="I28" s="65"/>
    </row>
    <row r="29" spans="1:9" s="64" customFormat="1" ht="15.75" customHeight="1">
      <c r="A29" s="489">
        <v>3</v>
      </c>
      <c r="B29" s="490" t="s">
        <v>114</v>
      </c>
      <c r="C29" s="491" t="s">
        <v>94</v>
      </c>
      <c r="D29" s="492" t="s">
        <v>95</v>
      </c>
      <c r="E29" s="493">
        <v>3295</v>
      </c>
      <c r="F29" s="65"/>
      <c r="G29" s="13"/>
      <c r="H29" s="13"/>
      <c r="I29" s="65"/>
    </row>
    <row r="30" spans="1:9" s="64" customFormat="1" ht="15.75" customHeight="1">
      <c r="A30" s="489">
        <v>2</v>
      </c>
      <c r="B30" s="490" t="s">
        <v>99</v>
      </c>
      <c r="C30" s="491" t="s">
        <v>118</v>
      </c>
      <c r="D30" s="492" t="s">
        <v>95</v>
      </c>
      <c r="E30" s="493">
        <v>3251</v>
      </c>
      <c r="F30" s="65"/>
      <c r="G30" s="13"/>
      <c r="H30" s="13"/>
      <c r="I30" s="65"/>
    </row>
    <row r="31" spans="1:9" s="64" customFormat="1" ht="15.75" customHeight="1">
      <c r="A31" s="489">
        <v>1</v>
      </c>
      <c r="B31" s="490" t="s">
        <v>108</v>
      </c>
      <c r="C31" s="491" t="s">
        <v>117</v>
      </c>
      <c r="D31" s="492" t="s">
        <v>8</v>
      </c>
      <c r="E31" s="493">
        <v>3166</v>
      </c>
      <c r="F31" s="65"/>
      <c r="G31" s="13"/>
      <c r="H31" s="13"/>
      <c r="I31" s="65"/>
    </row>
    <row r="32" spans="1:9" s="64" customFormat="1" ht="15.75" customHeight="1">
      <c r="A32" s="489">
        <v>1</v>
      </c>
      <c r="B32" s="490" t="s">
        <v>108</v>
      </c>
      <c r="C32" s="491" t="s">
        <v>113</v>
      </c>
      <c r="D32" s="492" t="s">
        <v>107</v>
      </c>
      <c r="E32" s="493">
        <v>2958</v>
      </c>
      <c r="F32" s="65"/>
      <c r="G32" s="13"/>
      <c r="H32" s="13"/>
      <c r="I32" s="65"/>
    </row>
    <row r="33" spans="1:9" s="64" customFormat="1" ht="15.75" customHeight="1">
      <c r="A33" s="489">
        <v>1</v>
      </c>
      <c r="B33" s="490" t="s">
        <v>108</v>
      </c>
      <c r="C33" s="491" t="s">
        <v>106</v>
      </c>
      <c r="D33" s="492" t="s">
        <v>7</v>
      </c>
      <c r="E33" s="493">
        <v>2958</v>
      </c>
      <c r="F33" s="65"/>
      <c r="G33" s="13"/>
      <c r="H33" s="13"/>
      <c r="I33" s="65"/>
    </row>
    <row r="34" spans="1:9" s="64" customFormat="1" ht="15.75" customHeight="1">
      <c r="A34" s="489">
        <v>1</v>
      </c>
      <c r="B34" s="490" t="s">
        <v>108</v>
      </c>
      <c r="C34" s="491" t="s">
        <v>94</v>
      </c>
      <c r="D34" s="492" t="s">
        <v>9</v>
      </c>
      <c r="E34" s="493">
        <v>2958</v>
      </c>
      <c r="F34" s="65"/>
      <c r="G34" s="13"/>
      <c r="H34" s="13"/>
      <c r="I34" s="65"/>
    </row>
    <row r="35" spans="1:9" s="64" customFormat="1" ht="15.75" customHeight="1">
      <c r="A35" s="489">
        <v>2</v>
      </c>
      <c r="B35" s="490" t="s">
        <v>108</v>
      </c>
      <c r="C35" s="491" t="s">
        <v>104</v>
      </c>
      <c r="D35" s="492" t="s">
        <v>95</v>
      </c>
      <c r="E35" s="493">
        <v>2958</v>
      </c>
      <c r="F35" s="65"/>
      <c r="G35" s="13"/>
      <c r="H35" s="13"/>
      <c r="I35" s="65"/>
    </row>
    <row r="36" spans="1:9" s="64" customFormat="1" ht="15.75" customHeight="1">
      <c r="A36" s="489">
        <v>2</v>
      </c>
      <c r="B36" s="490" t="s">
        <v>108</v>
      </c>
      <c r="C36" s="491" t="s">
        <v>96</v>
      </c>
      <c r="D36" s="492" t="s">
        <v>110</v>
      </c>
      <c r="E36" s="493">
        <v>2909</v>
      </c>
      <c r="F36" s="65"/>
      <c r="G36" s="13"/>
      <c r="H36" s="13"/>
      <c r="I36" s="65"/>
    </row>
    <row r="37" spans="1:9" s="64" customFormat="1" ht="15.75" customHeight="1">
      <c r="A37" s="489">
        <v>2</v>
      </c>
      <c r="B37" s="490" t="s">
        <v>99</v>
      </c>
      <c r="C37" s="491" t="s">
        <v>106</v>
      </c>
      <c r="D37" s="492" t="s">
        <v>107</v>
      </c>
      <c r="E37" s="493">
        <v>2856</v>
      </c>
      <c r="F37" s="65"/>
      <c r="G37" s="13"/>
      <c r="H37" s="13"/>
      <c r="I37" s="65"/>
    </row>
    <row r="38" spans="1:9" s="64" customFormat="1" ht="15.75" customHeight="1">
      <c r="A38" s="489">
        <v>2</v>
      </c>
      <c r="B38" s="490" t="s">
        <v>99</v>
      </c>
      <c r="C38" s="491" t="s">
        <v>101</v>
      </c>
      <c r="D38" s="492" t="s">
        <v>102</v>
      </c>
      <c r="E38" s="493">
        <v>2782</v>
      </c>
      <c r="F38" s="65"/>
      <c r="G38" s="13"/>
      <c r="H38" s="13"/>
      <c r="I38" s="65"/>
    </row>
    <row r="39" spans="1:9" s="64" customFormat="1" ht="15.75" customHeight="1">
      <c r="A39" s="489">
        <v>1</v>
      </c>
      <c r="B39" s="490" t="s">
        <v>91</v>
      </c>
      <c r="C39" s="491" t="s">
        <v>101</v>
      </c>
      <c r="D39" s="492" t="s">
        <v>102</v>
      </c>
      <c r="E39" s="493">
        <v>2725</v>
      </c>
      <c r="F39" s="65"/>
      <c r="G39" s="13"/>
      <c r="H39" s="13"/>
      <c r="I39" s="65"/>
    </row>
    <row r="40" spans="1:9" s="64" customFormat="1" ht="15.75" customHeight="1">
      <c r="A40" s="489">
        <v>1</v>
      </c>
      <c r="B40" s="490" t="s">
        <v>91</v>
      </c>
      <c r="C40" s="491" t="s">
        <v>112</v>
      </c>
      <c r="D40" s="492" t="s">
        <v>110</v>
      </c>
      <c r="E40" s="493">
        <v>2725</v>
      </c>
      <c r="F40" s="65"/>
      <c r="G40" s="13"/>
      <c r="H40" s="13"/>
      <c r="I40" s="65"/>
    </row>
    <row r="41" spans="1:9" s="64" customFormat="1" ht="15.75" customHeight="1">
      <c r="A41" s="489">
        <v>3</v>
      </c>
      <c r="B41" s="490" t="s">
        <v>152</v>
      </c>
      <c r="C41" s="491" t="s">
        <v>117</v>
      </c>
      <c r="D41" s="492" t="s">
        <v>102</v>
      </c>
      <c r="E41" s="493">
        <v>2706</v>
      </c>
      <c r="F41" s="65"/>
      <c r="G41" s="13"/>
      <c r="H41" s="13"/>
      <c r="I41" s="65"/>
    </row>
    <row r="42" spans="1:9" s="64" customFormat="1" ht="15.75" customHeight="1">
      <c r="A42" s="489">
        <v>2</v>
      </c>
      <c r="B42" s="490" t="s">
        <v>91</v>
      </c>
      <c r="C42" s="491" t="s">
        <v>118</v>
      </c>
      <c r="D42" s="492" t="s">
        <v>105</v>
      </c>
      <c r="E42" s="493">
        <v>2688</v>
      </c>
      <c r="F42" s="65"/>
      <c r="G42" s="13"/>
      <c r="H42" s="13"/>
      <c r="I42" s="65"/>
    </row>
    <row r="43" spans="1:9" s="64" customFormat="1" ht="15.75" customHeight="1">
      <c r="A43" s="489">
        <v>2</v>
      </c>
      <c r="B43" s="490" t="s">
        <v>91</v>
      </c>
      <c r="C43" s="491" t="s">
        <v>96</v>
      </c>
      <c r="D43" s="492" t="s">
        <v>116</v>
      </c>
      <c r="E43" s="493">
        <v>2675</v>
      </c>
      <c r="F43" s="65"/>
      <c r="G43" s="13"/>
      <c r="H43" s="13"/>
      <c r="I43" s="65"/>
    </row>
    <row r="44" spans="1:9" s="64" customFormat="1" ht="15.75" customHeight="1">
      <c r="A44" s="489">
        <v>2</v>
      </c>
      <c r="B44" s="490" t="s">
        <v>114</v>
      </c>
      <c r="C44" s="491" t="s">
        <v>153</v>
      </c>
      <c r="D44" s="492" t="s">
        <v>110</v>
      </c>
      <c r="E44" s="493">
        <v>2634</v>
      </c>
      <c r="F44" s="65"/>
      <c r="G44" s="13"/>
      <c r="H44" s="13"/>
      <c r="I44" s="65"/>
    </row>
    <row r="45" spans="1:9" s="64" customFormat="1" ht="15.75" customHeight="1">
      <c r="A45" s="489">
        <v>2</v>
      </c>
      <c r="B45" s="490" t="s">
        <v>108</v>
      </c>
      <c r="C45" s="491" t="s">
        <v>92</v>
      </c>
      <c r="D45" s="492" t="s">
        <v>105</v>
      </c>
      <c r="E45" s="493">
        <v>2606</v>
      </c>
      <c r="F45" s="65"/>
      <c r="G45" s="13"/>
      <c r="H45" s="13"/>
      <c r="I45" s="65"/>
    </row>
    <row r="46" spans="1:9" s="64" customFormat="1" ht="15.75" customHeight="1">
      <c r="A46" s="489">
        <v>1</v>
      </c>
      <c r="B46" s="490" t="s">
        <v>99</v>
      </c>
      <c r="C46" s="491" t="s">
        <v>94</v>
      </c>
      <c r="D46" s="492" t="s">
        <v>6</v>
      </c>
      <c r="E46" s="493">
        <v>2534</v>
      </c>
      <c r="F46" s="65"/>
      <c r="G46" s="13"/>
      <c r="H46" s="13"/>
      <c r="I46" s="65"/>
    </row>
    <row r="47" spans="1:9" s="64" customFormat="1" ht="15.75" customHeight="1">
      <c r="A47" s="489">
        <v>1</v>
      </c>
      <c r="B47" s="490" t="s">
        <v>97</v>
      </c>
      <c r="C47" s="491" t="s">
        <v>118</v>
      </c>
      <c r="D47" s="492" t="s">
        <v>7</v>
      </c>
      <c r="E47" s="493">
        <v>2534</v>
      </c>
      <c r="F47" s="65"/>
      <c r="G47" s="13"/>
      <c r="H47" s="13"/>
      <c r="I47" s="65"/>
    </row>
    <row r="48" spans="1:9" s="64" customFormat="1" ht="15.75" customHeight="1">
      <c r="A48" s="489">
        <v>2</v>
      </c>
      <c r="B48" s="490" t="s">
        <v>108</v>
      </c>
      <c r="C48" s="491" t="s">
        <v>94</v>
      </c>
      <c r="D48" s="492" t="s">
        <v>116</v>
      </c>
      <c r="E48" s="493">
        <v>2521</v>
      </c>
      <c r="F48" s="65"/>
      <c r="G48" s="13"/>
      <c r="H48" s="13"/>
      <c r="I48" s="65"/>
    </row>
    <row r="49" spans="1:9" s="64" customFormat="1" ht="15.75" customHeight="1">
      <c r="A49" s="489">
        <v>1</v>
      </c>
      <c r="B49" s="490" t="s">
        <v>111</v>
      </c>
      <c r="C49" s="491" t="s">
        <v>153</v>
      </c>
      <c r="D49" s="492" t="s">
        <v>7</v>
      </c>
      <c r="E49" s="493">
        <v>2474</v>
      </c>
      <c r="F49" s="65"/>
      <c r="G49" s="13"/>
      <c r="H49" s="13"/>
      <c r="I49" s="65"/>
    </row>
    <row r="50" spans="1:9" s="64" customFormat="1" ht="15.75" customHeight="1">
      <c r="A50" s="489">
        <v>1</v>
      </c>
      <c r="B50" s="490" t="s">
        <v>103</v>
      </c>
      <c r="C50" s="491" t="s">
        <v>96</v>
      </c>
      <c r="D50" s="492" t="s">
        <v>4</v>
      </c>
      <c r="E50" s="493">
        <v>2432</v>
      </c>
      <c r="F50" s="65"/>
      <c r="G50" s="13"/>
      <c r="H50" s="13"/>
      <c r="I50" s="65"/>
    </row>
    <row r="51" spans="1:9" s="64" customFormat="1" ht="15.75" customHeight="1">
      <c r="A51" s="489">
        <v>1</v>
      </c>
      <c r="B51" s="490" t="s">
        <v>99</v>
      </c>
      <c r="C51" s="491" t="s">
        <v>92</v>
      </c>
      <c r="D51" s="492" t="s">
        <v>5</v>
      </c>
      <c r="E51" s="493">
        <v>2354</v>
      </c>
      <c r="F51" s="65"/>
      <c r="G51" s="13"/>
      <c r="H51" s="13"/>
      <c r="I51" s="65"/>
    </row>
    <row r="52" spans="1:9" s="64" customFormat="1" ht="15.75" customHeight="1">
      <c r="A52" s="489">
        <v>2</v>
      </c>
      <c r="B52" s="490" t="s">
        <v>114</v>
      </c>
      <c r="C52" s="491" t="s">
        <v>109</v>
      </c>
      <c r="D52" s="492" t="s">
        <v>5</v>
      </c>
      <c r="E52" s="493">
        <v>2354</v>
      </c>
      <c r="F52" s="65"/>
      <c r="G52" s="13"/>
      <c r="H52" s="13"/>
      <c r="I52" s="65"/>
    </row>
    <row r="53" spans="1:9" s="64" customFormat="1" ht="15.75" customHeight="1">
      <c r="A53" s="489">
        <v>1</v>
      </c>
      <c r="B53" s="490" t="s">
        <v>111</v>
      </c>
      <c r="C53" s="491" t="s">
        <v>115</v>
      </c>
      <c r="D53" s="492" t="s">
        <v>8</v>
      </c>
      <c r="E53" s="493">
        <v>2350</v>
      </c>
      <c r="F53" s="65"/>
      <c r="G53" s="13"/>
      <c r="H53" s="13"/>
      <c r="I53" s="65"/>
    </row>
    <row r="54" spans="1:9" s="64" customFormat="1" ht="15.75" customHeight="1">
      <c r="A54" s="489">
        <v>2</v>
      </c>
      <c r="B54" s="490" t="s">
        <v>114</v>
      </c>
      <c r="C54" s="491" t="s">
        <v>92</v>
      </c>
      <c r="D54" s="492" t="s">
        <v>9</v>
      </c>
      <c r="E54" s="493">
        <v>2346</v>
      </c>
      <c r="F54" s="65"/>
      <c r="G54" s="13"/>
      <c r="H54" s="13"/>
      <c r="I54" s="65"/>
    </row>
    <row r="55" spans="1:9" s="64" customFormat="1" ht="15.75" customHeight="1">
      <c r="A55" s="489">
        <v>1</v>
      </c>
      <c r="B55" s="490" t="s">
        <v>97</v>
      </c>
      <c r="C55" s="491" t="s">
        <v>112</v>
      </c>
      <c r="D55" s="492" t="s">
        <v>6</v>
      </c>
      <c r="E55" s="493">
        <v>2346</v>
      </c>
      <c r="F55" s="65"/>
      <c r="G55" s="13"/>
      <c r="H55" s="13"/>
      <c r="I55" s="65"/>
    </row>
    <row r="56" spans="1:9" s="64" customFormat="1" ht="15.75" customHeight="1">
      <c r="A56" s="489">
        <v>2</v>
      </c>
      <c r="B56" s="490" t="s">
        <v>98</v>
      </c>
      <c r="C56" s="491" t="s">
        <v>92</v>
      </c>
      <c r="D56" s="492" t="s">
        <v>105</v>
      </c>
      <c r="E56" s="493">
        <v>2345</v>
      </c>
      <c r="F56" s="65"/>
      <c r="G56" s="13"/>
      <c r="H56" s="13"/>
      <c r="I56" s="65"/>
    </row>
    <row r="57" spans="1:9" s="64" customFormat="1" ht="15.75" customHeight="1">
      <c r="A57" s="489">
        <v>2</v>
      </c>
      <c r="B57" s="490" t="s">
        <v>114</v>
      </c>
      <c r="C57" s="491" t="s">
        <v>113</v>
      </c>
      <c r="D57" s="492" t="s">
        <v>107</v>
      </c>
      <c r="E57" s="493">
        <v>2345</v>
      </c>
      <c r="F57" s="65"/>
      <c r="G57" s="13"/>
      <c r="H57" s="13"/>
      <c r="I57" s="65"/>
    </row>
    <row r="58" spans="1:9" s="64" customFormat="1" ht="15.75" customHeight="1">
      <c r="A58" s="489">
        <v>1</v>
      </c>
      <c r="B58" s="490" t="s">
        <v>97</v>
      </c>
      <c r="C58" s="491" t="s">
        <v>104</v>
      </c>
      <c r="D58" s="492" t="s">
        <v>95</v>
      </c>
      <c r="E58" s="493">
        <v>2345</v>
      </c>
      <c r="F58" s="65"/>
      <c r="G58" s="13"/>
      <c r="H58" s="13"/>
      <c r="I58" s="65"/>
    </row>
    <row r="59" spans="1:9" s="64" customFormat="1" ht="15.75" customHeight="1">
      <c r="A59" s="489">
        <v>1</v>
      </c>
      <c r="B59" s="490" t="s">
        <v>97</v>
      </c>
      <c r="C59" s="491" t="s">
        <v>96</v>
      </c>
      <c r="D59" s="492" t="s">
        <v>116</v>
      </c>
      <c r="E59" s="493">
        <v>2345</v>
      </c>
      <c r="F59" s="65"/>
      <c r="G59" s="13"/>
      <c r="H59" s="13"/>
      <c r="I59" s="65"/>
    </row>
    <row r="60" spans="1:9" s="64" customFormat="1" ht="15.75" customHeight="1">
      <c r="A60" s="489">
        <v>2</v>
      </c>
      <c r="B60" s="490" t="s">
        <v>97</v>
      </c>
      <c r="C60" s="491" t="s">
        <v>101</v>
      </c>
      <c r="D60" s="492" t="s">
        <v>102</v>
      </c>
      <c r="E60" s="493">
        <v>2345</v>
      </c>
      <c r="F60" s="65"/>
      <c r="G60" s="13"/>
      <c r="H60" s="13"/>
      <c r="I60" s="65"/>
    </row>
    <row r="61" spans="1:9" s="64" customFormat="1" ht="15.75" customHeight="1">
      <c r="A61" s="489">
        <v>1</v>
      </c>
      <c r="B61" s="490" t="s">
        <v>91</v>
      </c>
      <c r="C61" s="491" t="s">
        <v>100</v>
      </c>
      <c r="D61" s="492" t="s">
        <v>4</v>
      </c>
      <c r="E61" s="493">
        <v>2341</v>
      </c>
      <c r="F61" s="65"/>
      <c r="G61" s="13"/>
      <c r="H61" s="13"/>
      <c r="I61" s="65"/>
    </row>
    <row r="62" spans="1:9" s="64" customFormat="1" ht="15.75" customHeight="1">
      <c r="A62" s="489">
        <v>1</v>
      </c>
      <c r="B62" s="490" t="s">
        <v>91</v>
      </c>
      <c r="C62" s="491" t="s">
        <v>118</v>
      </c>
      <c r="D62" s="492" t="s">
        <v>5</v>
      </c>
      <c r="E62" s="493">
        <v>2326</v>
      </c>
      <c r="F62" s="65"/>
      <c r="G62" s="13"/>
      <c r="H62" s="13"/>
      <c r="I62" s="65"/>
    </row>
    <row r="63" spans="1:9" s="64" customFormat="1" ht="15.75" customHeight="1">
      <c r="A63" s="489">
        <v>1</v>
      </c>
      <c r="B63" s="490" t="s">
        <v>91</v>
      </c>
      <c r="C63" s="491" t="s">
        <v>153</v>
      </c>
      <c r="D63" s="492" t="s">
        <v>107</v>
      </c>
      <c r="E63" s="493">
        <v>2326</v>
      </c>
      <c r="F63" s="65"/>
      <c r="G63" s="13"/>
      <c r="H63" s="13"/>
      <c r="I63" s="65"/>
    </row>
    <row r="64" spans="1:9" s="64" customFormat="1" ht="15.75" customHeight="1">
      <c r="A64" s="489">
        <v>2</v>
      </c>
      <c r="B64" s="490" t="s">
        <v>111</v>
      </c>
      <c r="C64" s="491" t="s">
        <v>92</v>
      </c>
      <c r="D64" s="492" t="s">
        <v>9</v>
      </c>
      <c r="E64" s="493">
        <v>2221</v>
      </c>
      <c r="F64" s="65"/>
      <c r="G64" s="13"/>
      <c r="H64" s="13"/>
      <c r="I64" s="65"/>
    </row>
    <row r="65" spans="1:9" s="64" customFormat="1" ht="15.75" customHeight="1">
      <c r="A65" s="489">
        <v>2</v>
      </c>
      <c r="B65" s="490" t="s">
        <v>99</v>
      </c>
      <c r="C65" s="491" t="s">
        <v>104</v>
      </c>
      <c r="D65" s="492" t="s">
        <v>95</v>
      </c>
      <c r="E65" s="493">
        <v>2190</v>
      </c>
      <c r="F65" s="65"/>
      <c r="G65" s="13"/>
      <c r="H65" s="13"/>
      <c r="I65" s="65"/>
    </row>
    <row r="66" spans="1:9" s="64" customFormat="1" ht="15.75" customHeight="1">
      <c r="A66" s="489">
        <v>1</v>
      </c>
      <c r="B66" s="490" t="s">
        <v>154</v>
      </c>
      <c r="C66" s="491" t="s">
        <v>115</v>
      </c>
      <c r="D66" s="492" t="s">
        <v>107</v>
      </c>
      <c r="E66" s="493">
        <v>2149</v>
      </c>
      <c r="F66" s="65"/>
      <c r="G66" s="13"/>
      <c r="H66" s="13"/>
      <c r="I66" s="65"/>
    </row>
    <row r="67" spans="1:9" s="64" customFormat="1" ht="15.75" customHeight="1">
      <c r="A67" s="489">
        <v>2</v>
      </c>
      <c r="B67" s="490" t="s">
        <v>93</v>
      </c>
      <c r="C67" s="491" t="s">
        <v>94</v>
      </c>
      <c r="D67" s="492" t="s">
        <v>116</v>
      </c>
      <c r="E67" s="493">
        <v>1807</v>
      </c>
      <c r="F67" s="65"/>
      <c r="G67" s="13"/>
      <c r="H67" s="13"/>
      <c r="I67" s="65"/>
    </row>
    <row r="68" spans="1:9" s="64" customFormat="1" ht="15.75" customHeight="1">
      <c r="A68" s="489">
        <v>2</v>
      </c>
      <c r="B68" s="490" t="s">
        <v>93</v>
      </c>
      <c r="C68" s="491" t="s">
        <v>106</v>
      </c>
      <c r="D68" s="492" t="s">
        <v>7</v>
      </c>
      <c r="E68" s="493">
        <v>1807</v>
      </c>
      <c r="F68" s="65"/>
      <c r="G68" s="13"/>
      <c r="H68" s="13"/>
      <c r="I68" s="65"/>
    </row>
    <row r="69" spans="1:9" s="64" customFormat="1" ht="15.75" customHeight="1">
      <c r="A69" s="489">
        <v>1</v>
      </c>
      <c r="B69" s="490" t="s">
        <v>108</v>
      </c>
      <c r="C69" s="491" t="s">
        <v>117</v>
      </c>
      <c r="D69" s="492" t="s">
        <v>102</v>
      </c>
      <c r="E69" s="493">
        <v>1689</v>
      </c>
      <c r="F69" s="65"/>
      <c r="G69" s="13"/>
      <c r="H69" s="13"/>
      <c r="I69" s="65"/>
    </row>
    <row r="70" spans="1:9" s="64" customFormat="1" ht="15.75" customHeight="1">
      <c r="A70" s="489">
        <v>1</v>
      </c>
      <c r="B70" s="490" t="s">
        <v>108</v>
      </c>
      <c r="C70" s="491" t="s">
        <v>101</v>
      </c>
      <c r="D70" s="492" t="s">
        <v>8</v>
      </c>
      <c r="E70" s="493">
        <v>1689</v>
      </c>
      <c r="F70" s="65"/>
      <c r="G70" s="13"/>
      <c r="H70" s="13"/>
      <c r="I70" s="65"/>
    </row>
    <row r="71" spans="1:9" s="64" customFormat="1" ht="15.75" customHeight="1">
      <c r="A71" s="489">
        <v>1</v>
      </c>
      <c r="B71" s="490" t="s">
        <v>108</v>
      </c>
      <c r="C71" s="491" t="s">
        <v>106</v>
      </c>
      <c r="D71" s="492" t="s">
        <v>107</v>
      </c>
      <c r="E71" s="493">
        <v>1689</v>
      </c>
      <c r="F71" s="65"/>
      <c r="G71" s="13"/>
      <c r="H71" s="13"/>
      <c r="I71" s="65"/>
    </row>
    <row r="72" spans="1:9" s="64" customFormat="1" ht="15.75" customHeight="1">
      <c r="A72" s="489">
        <v>2</v>
      </c>
      <c r="B72" s="490" t="s">
        <v>108</v>
      </c>
      <c r="C72" s="491" t="s">
        <v>104</v>
      </c>
      <c r="D72" s="492" t="s">
        <v>9</v>
      </c>
      <c r="E72" s="493">
        <v>1689</v>
      </c>
      <c r="F72" s="65"/>
      <c r="G72" s="13"/>
      <c r="H72" s="13"/>
      <c r="I72" s="65"/>
    </row>
    <row r="73" spans="1:9" s="64" customFormat="1" ht="15.75" customHeight="1">
      <c r="A73" s="489">
        <v>1</v>
      </c>
      <c r="B73" s="490" t="s">
        <v>108</v>
      </c>
      <c r="C73" s="491" t="s">
        <v>94</v>
      </c>
      <c r="D73" s="492" t="s">
        <v>95</v>
      </c>
      <c r="E73" s="493">
        <v>1676</v>
      </c>
      <c r="F73" s="65"/>
      <c r="G73" s="13"/>
      <c r="H73" s="13"/>
      <c r="I73" s="65"/>
    </row>
    <row r="74" spans="1:9" s="64" customFormat="1" ht="15.75" customHeight="1">
      <c r="A74" s="489">
        <v>1</v>
      </c>
      <c r="B74" s="490" t="s">
        <v>108</v>
      </c>
      <c r="C74" s="491" t="s">
        <v>112</v>
      </c>
      <c r="D74" s="492" t="s">
        <v>110</v>
      </c>
      <c r="E74" s="493">
        <v>1676</v>
      </c>
      <c r="F74" s="65"/>
      <c r="G74" s="13"/>
      <c r="H74" s="13"/>
      <c r="I74" s="65"/>
    </row>
    <row r="75" spans="1:9" s="64" customFormat="1" ht="15.75" customHeight="1">
      <c r="A75" s="489">
        <v>1</v>
      </c>
      <c r="B75" s="490" t="s">
        <v>108</v>
      </c>
      <c r="C75" s="491" t="s">
        <v>101</v>
      </c>
      <c r="D75" s="492" t="s">
        <v>102</v>
      </c>
      <c r="E75" s="493">
        <v>1676</v>
      </c>
      <c r="F75" s="65"/>
      <c r="G75" s="13"/>
      <c r="H75" s="13"/>
      <c r="I75" s="65"/>
    </row>
    <row r="76" spans="1:9" s="64" customFormat="1" ht="15.75" customHeight="1">
      <c r="A76" s="489">
        <v>2</v>
      </c>
      <c r="B76" s="490" t="s">
        <v>108</v>
      </c>
      <c r="C76" s="491" t="s">
        <v>100</v>
      </c>
      <c r="D76" s="492" t="s">
        <v>4</v>
      </c>
      <c r="E76" s="493">
        <v>1676</v>
      </c>
      <c r="F76" s="65"/>
      <c r="G76" s="13"/>
      <c r="H76" s="13"/>
      <c r="I76" s="65"/>
    </row>
    <row r="77" spans="1:9" s="64" customFormat="1" ht="15.75" customHeight="1">
      <c r="A77" s="489">
        <v>2</v>
      </c>
      <c r="B77" s="490" t="s">
        <v>103</v>
      </c>
      <c r="C77" s="491" t="s">
        <v>153</v>
      </c>
      <c r="D77" s="492" t="s">
        <v>7</v>
      </c>
      <c r="E77" s="493">
        <v>1620</v>
      </c>
      <c r="F77" s="65"/>
      <c r="G77" s="13"/>
      <c r="H77" s="13"/>
      <c r="I77" s="65"/>
    </row>
    <row r="78" spans="1:9" s="64" customFormat="1" ht="15.75" customHeight="1">
      <c r="A78" s="489">
        <v>2</v>
      </c>
      <c r="B78" s="490" t="s">
        <v>152</v>
      </c>
      <c r="C78" s="491" t="s">
        <v>94</v>
      </c>
      <c r="D78" s="492" t="s">
        <v>95</v>
      </c>
      <c r="E78" s="493">
        <v>1579</v>
      </c>
      <c r="F78" s="65"/>
      <c r="G78" s="13"/>
      <c r="H78" s="13"/>
      <c r="I78" s="65"/>
    </row>
    <row r="79" spans="1:9" s="64" customFormat="1" ht="15.75" customHeight="1">
      <c r="A79" s="489">
        <v>2</v>
      </c>
      <c r="B79" s="490" t="s">
        <v>91</v>
      </c>
      <c r="C79" s="491" t="s">
        <v>115</v>
      </c>
      <c r="D79" s="492" t="s">
        <v>102</v>
      </c>
      <c r="E79" s="493">
        <v>1551</v>
      </c>
      <c r="F79" s="65"/>
      <c r="G79" s="13"/>
      <c r="H79" s="13"/>
      <c r="I79" s="65"/>
    </row>
    <row r="80" spans="1:9" s="64" customFormat="1" ht="15.75" customHeight="1">
      <c r="A80" s="489">
        <v>3</v>
      </c>
      <c r="B80" s="490" t="s">
        <v>114</v>
      </c>
      <c r="C80" s="491" t="s">
        <v>92</v>
      </c>
      <c r="D80" s="492" t="s">
        <v>5</v>
      </c>
      <c r="E80" s="493">
        <v>1550</v>
      </c>
      <c r="F80" s="65"/>
      <c r="G80" s="13"/>
      <c r="H80" s="13"/>
      <c r="I80" s="65"/>
    </row>
    <row r="81" spans="1:9" s="64" customFormat="1" ht="15.75" customHeight="1">
      <c r="A81" s="489">
        <v>3</v>
      </c>
      <c r="B81" s="490" t="s">
        <v>114</v>
      </c>
      <c r="C81" s="491" t="s">
        <v>92</v>
      </c>
      <c r="D81" s="492" t="s">
        <v>105</v>
      </c>
      <c r="E81" s="493">
        <v>1550</v>
      </c>
      <c r="F81" s="65"/>
      <c r="G81" s="13"/>
      <c r="H81" s="13"/>
      <c r="I81" s="65"/>
    </row>
    <row r="82" spans="1:9" s="64" customFormat="1" ht="15.75" customHeight="1">
      <c r="A82" s="489">
        <v>3</v>
      </c>
      <c r="B82" s="490" t="s">
        <v>114</v>
      </c>
      <c r="C82" s="491" t="s">
        <v>92</v>
      </c>
      <c r="D82" s="492" t="s">
        <v>5</v>
      </c>
      <c r="E82" s="493">
        <v>1550</v>
      </c>
      <c r="F82" s="65"/>
      <c r="G82" s="13"/>
      <c r="H82" s="13"/>
      <c r="I82" s="65"/>
    </row>
    <row r="83" spans="1:9" s="64" customFormat="1" ht="15.75" customHeight="1">
      <c r="A83" s="489">
        <v>2</v>
      </c>
      <c r="B83" s="490" t="s">
        <v>108</v>
      </c>
      <c r="C83" s="491" t="s">
        <v>104</v>
      </c>
      <c r="D83" s="492" t="s">
        <v>95</v>
      </c>
      <c r="E83" s="493">
        <v>1365</v>
      </c>
      <c r="F83" s="65"/>
      <c r="G83" s="13"/>
      <c r="H83" s="13"/>
      <c r="I83" s="65"/>
    </row>
    <row r="84" spans="1:9" s="64" customFormat="1" ht="15.75" customHeight="1">
      <c r="A84" s="489">
        <v>2</v>
      </c>
      <c r="B84" s="490" t="s">
        <v>91</v>
      </c>
      <c r="C84" s="491" t="s">
        <v>94</v>
      </c>
      <c r="D84" s="492" t="s">
        <v>7</v>
      </c>
      <c r="E84" s="493">
        <v>1350</v>
      </c>
      <c r="F84" s="65"/>
      <c r="G84" s="13"/>
      <c r="H84" s="13"/>
      <c r="I84" s="65"/>
    </row>
    <row r="85" spans="1:9" s="64" customFormat="1" ht="15.75" customHeight="1">
      <c r="A85" s="489">
        <v>2</v>
      </c>
      <c r="B85" s="490" t="s">
        <v>91</v>
      </c>
      <c r="C85" s="491" t="s">
        <v>113</v>
      </c>
      <c r="D85" s="492" t="s">
        <v>116</v>
      </c>
      <c r="E85" s="493">
        <v>1350</v>
      </c>
      <c r="F85" s="65"/>
      <c r="G85" s="13"/>
      <c r="H85" s="13"/>
      <c r="I85" s="65"/>
    </row>
    <row r="86" spans="1:9" s="64" customFormat="1" ht="15.75" customHeight="1">
      <c r="A86" s="489">
        <v>2</v>
      </c>
      <c r="B86" s="490" t="s">
        <v>91</v>
      </c>
      <c r="C86" s="491" t="s">
        <v>92</v>
      </c>
      <c r="D86" s="492" t="s">
        <v>95</v>
      </c>
      <c r="E86" s="493">
        <v>1350</v>
      </c>
      <c r="F86" s="65"/>
      <c r="G86" s="13"/>
      <c r="H86" s="13"/>
      <c r="I86" s="65"/>
    </row>
    <row r="87" spans="1:9" s="64" customFormat="1" ht="15.75" customHeight="1">
      <c r="A87" s="489">
        <v>2</v>
      </c>
      <c r="B87" s="490" t="s">
        <v>154</v>
      </c>
      <c r="C87" s="491" t="s">
        <v>109</v>
      </c>
      <c r="D87" s="492" t="s">
        <v>105</v>
      </c>
      <c r="E87" s="493">
        <v>1329</v>
      </c>
      <c r="F87" s="65"/>
      <c r="G87" s="13"/>
      <c r="H87" s="13"/>
      <c r="I87" s="65"/>
    </row>
    <row r="88" spans="1:9" s="64" customFormat="1" ht="15.75" customHeight="1">
      <c r="A88" s="489">
        <v>1</v>
      </c>
      <c r="B88" s="490" t="s">
        <v>99</v>
      </c>
      <c r="C88" s="491" t="s">
        <v>92</v>
      </c>
      <c r="D88" s="492" t="s">
        <v>7</v>
      </c>
      <c r="E88" s="493">
        <v>1324</v>
      </c>
      <c r="F88" s="65"/>
      <c r="G88" s="13"/>
      <c r="H88" s="13"/>
      <c r="I88" s="65"/>
    </row>
    <row r="89" spans="1:9" s="64" customFormat="1" ht="15.75" customHeight="1">
      <c r="A89" s="489">
        <v>2</v>
      </c>
      <c r="B89" s="490" t="s">
        <v>114</v>
      </c>
      <c r="C89" s="491" t="s">
        <v>94</v>
      </c>
      <c r="D89" s="492" t="s">
        <v>6</v>
      </c>
      <c r="E89" s="493">
        <v>1315</v>
      </c>
      <c r="F89" s="65"/>
      <c r="G89" s="13"/>
      <c r="H89" s="13"/>
      <c r="I89" s="65"/>
    </row>
    <row r="90" spans="1:9" s="64" customFormat="1" ht="15.75" customHeight="1">
      <c r="A90" s="489">
        <v>2</v>
      </c>
      <c r="B90" s="490" t="s">
        <v>108</v>
      </c>
      <c r="C90" s="491" t="s">
        <v>112</v>
      </c>
      <c r="D90" s="492" t="s">
        <v>4</v>
      </c>
      <c r="E90" s="493">
        <v>1313</v>
      </c>
      <c r="F90" s="65"/>
      <c r="G90" s="13"/>
      <c r="H90" s="13"/>
      <c r="I90" s="65"/>
    </row>
    <row r="91" spans="1:9" s="64" customFormat="1" ht="15.75" customHeight="1">
      <c r="A91" s="489">
        <v>1</v>
      </c>
      <c r="B91" s="490" t="s">
        <v>97</v>
      </c>
      <c r="C91" s="491" t="s">
        <v>94</v>
      </c>
      <c r="D91" s="492" t="s">
        <v>116</v>
      </c>
      <c r="E91" s="493">
        <v>1243</v>
      </c>
      <c r="F91" s="65"/>
      <c r="G91" s="13"/>
      <c r="H91" s="13"/>
      <c r="I91" s="65"/>
    </row>
    <row r="92" spans="1:9" s="64" customFormat="1" ht="15.75" customHeight="1">
      <c r="A92" s="489">
        <v>1</v>
      </c>
      <c r="B92" s="490" t="s">
        <v>97</v>
      </c>
      <c r="C92" s="491" t="s">
        <v>115</v>
      </c>
      <c r="D92" s="492" t="s">
        <v>110</v>
      </c>
      <c r="E92" s="493">
        <v>1243</v>
      </c>
      <c r="F92" s="65"/>
      <c r="G92" s="13"/>
      <c r="H92" s="13"/>
      <c r="I92" s="65"/>
    </row>
    <row r="93" spans="1:9" s="64" customFormat="1" ht="15.75" customHeight="1">
      <c r="A93" s="489">
        <v>1</v>
      </c>
      <c r="B93" s="490" t="s">
        <v>97</v>
      </c>
      <c r="C93" s="491" t="s">
        <v>113</v>
      </c>
      <c r="D93" s="492" t="s">
        <v>107</v>
      </c>
      <c r="E93" s="493">
        <v>1243</v>
      </c>
      <c r="F93" s="65"/>
      <c r="G93" s="13"/>
      <c r="H93" s="13"/>
      <c r="I93" s="65"/>
    </row>
    <row r="94" spans="1:9" s="64" customFormat="1" ht="15.75" customHeight="1">
      <c r="A94" s="489">
        <v>2</v>
      </c>
      <c r="B94" s="490" t="s">
        <v>114</v>
      </c>
      <c r="C94" s="491" t="s">
        <v>106</v>
      </c>
      <c r="D94" s="492" t="s">
        <v>7</v>
      </c>
      <c r="E94" s="493">
        <v>1237</v>
      </c>
      <c r="F94" s="65"/>
      <c r="G94" s="13"/>
      <c r="H94" s="13"/>
      <c r="I94" s="65"/>
    </row>
    <row r="95" spans="1:9" s="64" customFormat="1" ht="15.75" customHeight="1">
      <c r="A95" s="489">
        <v>2</v>
      </c>
      <c r="B95" s="490" t="s">
        <v>91</v>
      </c>
      <c r="C95" s="491" t="s">
        <v>106</v>
      </c>
      <c r="D95" s="492" t="s">
        <v>7</v>
      </c>
      <c r="E95" s="493">
        <v>1175</v>
      </c>
      <c r="F95" s="65"/>
      <c r="G95" s="13"/>
      <c r="H95" s="13"/>
      <c r="I95" s="65"/>
    </row>
    <row r="96" spans="1:9" s="64" customFormat="1" ht="15.75" customHeight="1">
      <c r="A96" s="489">
        <v>2</v>
      </c>
      <c r="B96" s="490" t="s">
        <v>91</v>
      </c>
      <c r="C96" s="491" t="s">
        <v>94</v>
      </c>
      <c r="D96" s="492" t="s">
        <v>116</v>
      </c>
      <c r="E96" s="493">
        <v>1175</v>
      </c>
      <c r="F96" s="65"/>
      <c r="G96" s="13"/>
      <c r="H96" s="13"/>
      <c r="I96" s="65"/>
    </row>
    <row r="97" spans="1:9" s="64" customFormat="1" ht="15.75" customHeight="1">
      <c r="A97" s="489">
        <v>2</v>
      </c>
      <c r="B97" s="490" t="s">
        <v>91</v>
      </c>
      <c r="C97" s="491" t="s">
        <v>100</v>
      </c>
      <c r="D97" s="492" t="s">
        <v>4</v>
      </c>
      <c r="E97" s="493">
        <v>1175</v>
      </c>
      <c r="F97" s="65"/>
      <c r="G97" s="13"/>
      <c r="H97" s="13"/>
      <c r="I97" s="65"/>
    </row>
    <row r="98" spans="1:9" s="64" customFormat="1" ht="15.75" customHeight="1">
      <c r="A98" s="489">
        <v>1</v>
      </c>
      <c r="B98" s="490" t="s">
        <v>93</v>
      </c>
      <c r="C98" s="491" t="s">
        <v>101</v>
      </c>
      <c r="D98" s="492" t="s">
        <v>8</v>
      </c>
      <c r="E98" s="493">
        <v>1009</v>
      </c>
      <c r="F98" s="65"/>
      <c r="G98" s="13"/>
      <c r="H98" s="13"/>
      <c r="I98" s="65"/>
    </row>
    <row r="99" spans="1:9" s="64" customFormat="1" ht="15.75" customHeight="1">
      <c r="A99" s="489">
        <v>2</v>
      </c>
      <c r="B99" s="490" t="s">
        <v>93</v>
      </c>
      <c r="C99" s="491" t="s">
        <v>96</v>
      </c>
      <c r="D99" s="492" t="s">
        <v>6</v>
      </c>
      <c r="E99" s="493">
        <v>1009</v>
      </c>
      <c r="F99" s="65"/>
      <c r="G99" s="13"/>
      <c r="H99" s="13"/>
      <c r="I99" s="65"/>
    </row>
    <row r="100" spans="1:9" s="64" customFormat="1" ht="15.75" customHeight="1">
      <c r="A100" s="489">
        <v>2</v>
      </c>
      <c r="B100" s="490" t="s">
        <v>93</v>
      </c>
      <c r="C100" s="491" t="s">
        <v>96</v>
      </c>
      <c r="D100" s="492" t="s">
        <v>6</v>
      </c>
      <c r="E100" s="493">
        <v>1009</v>
      </c>
      <c r="F100" s="65"/>
      <c r="G100" s="13"/>
      <c r="H100" s="13"/>
      <c r="I100" s="65"/>
    </row>
    <row r="101" spans="1:9" s="64" customFormat="1" ht="15.75" customHeight="1">
      <c r="A101" s="489">
        <v>1</v>
      </c>
      <c r="B101" s="490" t="s">
        <v>103</v>
      </c>
      <c r="C101" s="491" t="s">
        <v>96</v>
      </c>
      <c r="D101" s="492" t="s">
        <v>102</v>
      </c>
      <c r="E101" s="493">
        <v>987</v>
      </c>
      <c r="F101" s="65"/>
      <c r="G101" s="13"/>
      <c r="H101" s="13"/>
      <c r="I101" s="65"/>
    </row>
    <row r="102" spans="1:9" s="64" customFormat="1" ht="15.75" customHeight="1">
      <c r="A102" s="489">
        <v>1</v>
      </c>
      <c r="B102" s="490" t="s">
        <v>111</v>
      </c>
      <c r="C102" s="491" t="s">
        <v>96</v>
      </c>
      <c r="D102" s="492" t="s">
        <v>116</v>
      </c>
      <c r="E102" s="493">
        <v>987</v>
      </c>
      <c r="F102" s="65"/>
      <c r="G102" s="13"/>
      <c r="H102" s="13"/>
      <c r="I102" s="65"/>
    </row>
    <row r="103" spans="1:9" s="64" customFormat="1" ht="15.75" customHeight="1">
      <c r="A103" s="489">
        <v>1</v>
      </c>
      <c r="B103" s="490" t="s">
        <v>98</v>
      </c>
      <c r="C103" s="491" t="s">
        <v>92</v>
      </c>
      <c r="D103" s="492" t="s">
        <v>105</v>
      </c>
      <c r="E103" s="493">
        <v>879</v>
      </c>
      <c r="F103" s="65"/>
      <c r="G103" s="13"/>
      <c r="H103" s="13"/>
      <c r="I103" s="65"/>
    </row>
    <row r="104" spans="1:9" s="64" customFormat="1" ht="15.75" customHeight="1">
      <c r="A104" s="489">
        <v>1</v>
      </c>
      <c r="B104" s="490" t="s">
        <v>103</v>
      </c>
      <c r="C104" s="491" t="s">
        <v>117</v>
      </c>
      <c r="D104" s="492" t="s">
        <v>7</v>
      </c>
      <c r="E104" s="493">
        <v>876</v>
      </c>
      <c r="F104" s="65"/>
      <c r="G104" s="13"/>
      <c r="H104" s="13"/>
      <c r="I104" s="65"/>
    </row>
    <row r="105" spans="1:9" s="64" customFormat="1" ht="15.75" customHeight="1">
      <c r="A105" s="489">
        <v>1</v>
      </c>
      <c r="B105" s="490" t="s">
        <v>91</v>
      </c>
      <c r="C105" s="491" t="s">
        <v>96</v>
      </c>
      <c r="D105" s="492" t="s">
        <v>7</v>
      </c>
      <c r="E105" s="493">
        <v>867</v>
      </c>
      <c r="F105" s="65"/>
      <c r="G105" s="13"/>
      <c r="H105" s="13"/>
      <c r="I105" s="65"/>
    </row>
    <row r="106" spans="1:9" s="64" customFormat="1" ht="15.75" customHeight="1">
      <c r="A106" s="489">
        <v>1</v>
      </c>
      <c r="B106" s="490" t="s">
        <v>99</v>
      </c>
      <c r="C106" s="491" t="s">
        <v>96</v>
      </c>
      <c r="D106" s="492" t="s">
        <v>116</v>
      </c>
      <c r="E106" s="493">
        <v>846</v>
      </c>
      <c r="F106" s="65"/>
      <c r="G106" s="13"/>
      <c r="H106" s="13"/>
      <c r="I106" s="65"/>
    </row>
    <row r="107" spans="1:9" s="64" customFormat="1" ht="15.75" customHeight="1">
      <c r="A107" s="489">
        <v>2</v>
      </c>
      <c r="B107" s="490" t="s">
        <v>99</v>
      </c>
      <c r="C107" s="491" t="s">
        <v>115</v>
      </c>
      <c r="D107" s="492" t="s">
        <v>8</v>
      </c>
      <c r="E107" s="493">
        <v>846</v>
      </c>
      <c r="F107" s="65"/>
      <c r="G107" s="13"/>
      <c r="H107" s="13"/>
      <c r="I107" s="65"/>
    </row>
    <row r="108" spans="1:9" s="64" customFormat="1" ht="15.75" customHeight="1">
      <c r="A108" s="489">
        <v>2</v>
      </c>
      <c r="B108" s="490" t="s">
        <v>99</v>
      </c>
      <c r="C108" s="491" t="s">
        <v>104</v>
      </c>
      <c r="D108" s="492" t="s">
        <v>8</v>
      </c>
      <c r="E108" s="493">
        <v>846</v>
      </c>
      <c r="F108" s="65"/>
      <c r="G108" s="13"/>
      <c r="H108" s="13"/>
      <c r="I108" s="65"/>
    </row>
    <row r="109" spans="1:9" s="64" customFormat="1" ht="15.75" customHeight="1">
      <c r="A109" s="489">
        <v>2</v>
      </c>
      <c r="B109" s="490" t="s">
        <v>99</v>
      </c>
      <c r="C109" s="491" t="s">
        <v>96</v>
      </c>
      <c r="D109" s="492" t="s">
        <v>5</v>
      </c>
      <c r="E109" s="493">
        <v>846</v>
      </c>
      <c r="F109" s="65"/>
      <c r="G109" s="13"/>
      <c r="H109" s="13"/>
      <c r="I109" s="65"/>
    </row>
    <row r="110" spans="1:9" s="64" customFormat="1" ht="15.75" customHeight="1">
      <c r="A110" s="489">
        <v>3</v>
      </c>
      <c r="B110" s="490" t="s">
        <v>99</v>
      </c>
      <c r="C110" s="491" t="s">
        <v>113</v>
      </c>
      <c r="D110" s="492" t="s">
        <v>116</v>
      </c>
      <c r="E110" s="493">
        <v>846</v>
      </c>
      <c r="F110" s="65"/>
      <c r="G110" s="13"/>
      <c r="H110" s="13"/>
      <c r="I110" s="65"/>
    </row>
    <row r="111" spans="1:9" s="64" customFormat="1" ht="15.75" customHeight="1">
      <c r="A111" s="489">
        <v>2</v>
      </c>
      <c r="B111" s="490" t="s">
        <v>93</v>
      </c>
      <c r="C111" s="491" t="s">
        <v>104</v>
      </c>
      <c r="D111" s="492" t="s">
        <v>9</v>
      </c>
      <c r="E111" s="493">
        <v>836</v>
      </c>
      <c r="F111" s="65"/>
      <c r="G111" s="13"/>
      <c r="H111" s="13"/>
      <c r="I111" s="65"/>
    </row>
    <row r="112" spans="1:9" s="64" customFormat="1" ht="15.75" customHeight="1">
      <c r="A112" s="489">
        <v>2</v>
      </c>
      <c r="B112" s="490" t="s">
        <v>108</v>
      </c>
      <c r="C112" s="491" t="s">
        <v>118</v>
      </c>
      <c r="D112" s="492" t="s">
        <v>5</v>
      </c>
      <c r="E112" s="493">
        <v>829</v>
      </c>
      <c r="F112" s="65"/>
      <c r="G112" s="13"/>
      <c r="H112" s="13"/>
      <c r="I112" s="65"/>
    </row>
    <row r="113" spans="1:9" s="64" customFormat="1" ht="15.75" customHeight="1">
      <c r="A113" s="489">
        <v>2</v>
      </c>
      <c r="B113" s="490" t="s">
        <v>93</v>
      </c>
      <c r="C113" s="491" t="s">
        <v>112</v>
      </c>
      <c r="D113" s="492" t="s">
        <v>110</v>
      </c>
      <c r="E113" s="493">
        <v>808</v>
      </c>
      <c r="F113" s="65"/>
      <c r="G113" s="13"/>
      <c r="H113" s="13"/>
      <c r="I113" s="65"/>
    </row>
    <row r="114" spans="1:9" s="64" customFormat="1" ht="15.75" customHeight="1">
      <c r="A114" s="489">
        <v>1</v>
      </c>
      <c r="B114" s="490" t="s">
        <v>103</v>
      </c>
      <c r="C114" s="491" t="s">
        <v>115</v>
      </c>
      <c r="D114" s="492" t="s">
        <v>8</v>
      </c>
      <c r="E114" s="493">
        <v>789</v>
      </c>
      <c r="F114" s="65"/>
      <c r="G114" s="13"/>
      <c r="H114" s="13"/>
      <c r="I114" s="65"/>
    </row>
    <row r="115" spans="1:9" s="64" customFormat="1" ht="15.75" customHeight="1">
      <c r="A115" s="489">
        <v>1</v>
      </c>
      <c r="B115" s="490" t="s">
        <v>91</v>
      </c>
      <c r="C115" s="491" t="s">
        <v>112</v>
      </c>
      <c r="D115" s="492" t="s">
        <v>95</v>
      </c>
      <c r="E115" s="493">
        <v>765</v>
      </c>
      <c r="F115" s="65"/>
      <c r="G115" s="13"/>
      <c r="H115" s="13"/>
      <c r="I115" s="65"/>
    </row>
    <row r="116" spans="1:9" s="64" customFormat="1" ht="15.75" customHeight="1">
      <c r="A116" s="489">
        <v>2</v>
      </c>
      <c r="B116" s="490" t="s">
        <v>114</v>
      </c>
      <c r="C116" s="491" t="s">
        <v>101</v>
      </c>
      <c r="D116" s="492" t="s">
        <v>8</v>
      </c>
      <c r="E116" s="493">
        <v>764</v>
      </c>
      <c r="F116" s="65"/>
      <c r="G116" s="13"/>
      <c r="H116" s="13"/>
      <c r="I116" s="65"/>
    </row>
    <row r="117" spans="1:9" s="64" customFormat="1" ht="15.75" customHeight="1">
      <c r="A117" s="489">
        <v>2</v>
      </c>
      <c r="B117" s="490" t="s">
        <v>98</v>
      </c>
      <c r="C117" s="491" t="s">
        <v>109</v>
      </c>
      <c r="D117" s="492" t="s">
        <v>5</v>
      </c>
      <c r="E117" s="493">
        <v>756</v>
      </c>
      <c r="F117" s="65"/>
      <c r="G117" s="13"/>
      <c r="H117" s="13"/>
      <c r="I117" s="65"/>
    </row>
    <row r="118" spans="1:9" s="64" customFormat="1" ht="15.75" customHeight="1">
      <c r="A118" s="489">
        <v>2</v>
      </c>
      <c r="B118" s="490" t="s">
        <v>108</v>
      </c>
      <c r="C118" s="491" t="s">
        <v>96</v>
      </c>
      <c r="D118" s="492" t="s">
        <v>6</v>
      </c>
      <c r="E118" s="493">
        <v>749</v>
      </c>
      <c r="F118" s="65"/>
      <c r="G118" s="13"/>
      <c r="H118" s="13"/>
      <c r="I118" s="65"/>
    </row>
    <row r="119" spans="1:9" s="64" customFormat="1" ht="15.75" customHeight="1">
      <c r="A119" s="489">
        <v>2</v>
      </c>
      <c r="B119" s="490" t="s">
        <v>108</v>
      </c>
      <c r="C119" s="491" t="s">
        <v>153</v>
      </c>
      <c r="D119" s="492" t="s">
        <v>7</v>
      </c>
      <c r="E119" s="493">
        <v>733</v>
      </c>
      <c r="F119" s="65"/>
      <c r="G119" s="13"/>
      <c r="H119" s="13"/>
      <c r="I119" s="65"/>
    </row>
    <row r="120" spans="1:9" s="64" customFormat="1" ht="15.75" customHeight="1">
      <c r="A120" s="489">
        <v>1</v>
      </c>
      <c r="B120" s="490" t="s">
        <v>155</v>
      </c>
      <c r="C120" s="491" t="s">
        <v>96</v>
      </c>
      <c r="D120" s="492" t="s">
        <v>5</v>
      </c>
      <c r="E120" s="493">
        <v>723</v>
      </c>
      <c r="F120" s="65"/>
      <c r="G120" s="13"/>
      <c r="H120" s="13"/>
      <c r="I120" s="65"/>
    </row>
    <row r="121" spans="1:9" s="64" customFormat="1" ht="15.75" customHeight="1">
      <c r="A121" s="489">
        <v>2</v>
      </c>
      <c r="B121" s="490" t="s">
        <v>103</v>
      </c>
      <c r="C121" s="491" t="s">
        <v>92</v>
      </c>
      <c r="D121" s="492" t="s">
        <v>9</v>
      </c>
      <c r="E121" s="493">
        <v>712</v>
      </c>
      <c r="F121" s="65"/>
      <c r="G121" s="13"/>
      <c r="H121" s="13"/>
      <c r="I121" s="65"/>
    </row>
    <row r="122" spans="1:9" s="64" customFormat="1" ht="15.75" customHeight="1">
      <c r="A122" s="489">
        <v>1</v>
      </c>
      <c r="B122" s="490" t="s">
        <v>98</v>
      </c>
      <c r="C122" s="491" t="s">
        <v>113</v>
      </c>
      <c r="D122" s="492" t="s">
        <v>7</v>
      </c>
      <c r="E122" s="493">
        <v>685</v>
      </c>
      <c r="F122" s="65"/>
      <c r="G122" s="13"/>
      <c r="H122" s="13"/>
      <c r="I122" s="65"/>
    </row>
    <row r="123" spans="1:9" s="64" customFormat="1" ht="15.75" customHeight="1">
      <c r="A123" s="489">
        <v>1</v>
      </c>
      <c r="B123" s="490" t="s">
        <v>103</v>
      </c>
      <c r="C123" s="491" t="s">
        <v>104</v>
      </c>
      <c r="D123" s="492" t="s">
        <v>9</v>
      </c>
      <c r="E123" s="493">
        <v>674</v>
      </c>
      <c r="F123" s="65"/>
      <c r="G123" s="13"/>
      <c r="H123" s="13"/>
      <c r="I123" s="65"/>
    </row>
    <row r="124" spans="1:9" s="64" customFormat="1" ht="15.75" customHeight="1">
      <c r="A124" s="489">
        <v>1</v>
      </c>
      <c r="B124" s="490" t="s">
        <v>103</v>
      </c>
      <c r="C124" s="491" t="s">
        <v>112</v>
      </c>
      <c r="D124" s="492" t="s">
        <v>110</v>
      </c>
      <c r="E124" s="493">
        <v>643</v>
      </c>
      <c r="F124" s="65"/>
      <c r="G124" s="13"/>
      <c r="H124" s="13"/>
      <c r="I124" s="65"/>
    </row>
    <row r="125" spans="1:9" s="64" customFormat="1" ht="15.75" customHeight="1">
      <c r="A125" s="489">
        <v>1</v>
      </c>
      <c r="B125" s="490" t="s">
        <v>99</v>
      </c>
      <c r="C125" s="491" t="s">
        <v>96</v>
      </c>
      <c r="D125" s="492" t="s">
        <v>6</v>
      </c>
      <c r="E125" s="493">
        <v>635</v>
      </c>
      <c r="F125" s="65"/>
      <c r="G125" s="13"/>
      <c r="H125" s="13"/>
      <c r="I125" s="65"/>
    </row>
    <row r="126" spans="1:9" s="64" customFormat="1" ht="15.75" customHeight="1">
      <c r="A126" s="489">
        <v>1</v>
      </c>
      <c r="B126" s="490" t="s">
        <v>99</v>
      </c>
      <c r="C126" s="491" t="s">
        <v>94</v>
      </c>
      <c r="D126" s="492" t="s">
        <v>5</v>
      </c>
      <c r="E126" s="493">
        <v>634</v>
      </c>
      <c r="F126" s="65"/>
      <c r="G126" s="13"/>
      <c r="H126" s="13"/>
      <c r="I126" s="65"/>
    </row>
    <row r="127" spans="1:9" s="64" customFormat="1" ht="15.75" customHeight="1">
      <c r="A127" s="489">
        <v>2</v>
      </c>
      <c r="B127" s="490" t="s">
        <v>99</v>
      </c>
      <c r="C127" s="491" t="s">
        <v>109</v>
      </c>
      <c r="D127" s="492" t="s">
        <v>105</v>
      </c>
      <c r="E127" s="493">
        <v>634</v>
      </c>
      <c r="F127" s="65"/>
      <c r="G127" s="13"/>
      <c r="H127" s="13"/>
      <c r="I127" s="65"/>
    </row>
    <row r="128" spans="1:9" s="64" customFormat="1" ht="15.75" customHeight="1">
      <c r="A128" s="489">
        <v>2</v>
      </c>
      <c r="B128" s="490" t="s">
        <v>99</v>
      </c>
      <c r="C128" s="491" t="s">
        <v>115</v>
      </c>
      <c r="D128" s="492" t="s">
        <v>102</v>
      </c>
      <c r="E128" s="493">
        <v>634</v>
      </c>
      <c r="F128" s="65"/>
      <c r="G128" s="13"/>
      <c r="H128" s="13"/>
      <c r="I128" s="65"/>
    </row>
    <row r="129" spans="1:9" s="64" customFormat="1" ht="15.75" customHeight="1">
      <c r="A129" s="489">
        <v>2</v>
      </c>
      <c r="B129" s="490" t="s">
        <v>99</v>
      </c>
      <c r="C129" s="491" t="s">
        <v>94</v>
      </c>
      <c r="D129" s="492" t="s">
        <v>5</v>
      </c>
      <c r="E129" s="493">
        <v>634</v>
      </c>
      <c r="F129" s="65"/>
      <c r="G129" s="13"/>
      <c r="H129" s="13"/>
      <c r="I129" s="65"/>
    </row>
    <row r="130" spans="1:9" s="64" customFormat="1" ht="15.75" customHeight="1">
      <c r="A130" s="489">
        <v>1</v>
      </c>
      <c r="B130" s="490" t="s">
        <v>91</v>
      </c>
      <c r="C130" s="491" t="s">
        <v>101</v>
      </c>
      <c r="D130" s="492" t="s">
        <v>95</v>
      </c>
      <c r="E130" s="493">
        <v>634</v>
      </c>
      <c r="F130" s="65"/>
      <c r="G130" s="13"/>
      <c r="H130" s="13"/>
      <c r="I130" s="65"/>
    </row>
    <row r="131" spans="1:9" s="64" customFormat="1" ht="15.75" customHeight="1">
      <c r="A131" s="489">
        <v>1</v>
      </c>
      <c r="B131" s="490" t="s">
        <v>154</v>
      </c>
      <c r="C131" s="491" t="s">
        <v>104</v>
      </c>
      <c r="D131" s="492" t="s">
        <v>8</v>
      </c>
      <c r="E131" s="493">
        <v>634</v>
      </c>
      <c r="F131" s="65"/>
      <c r="G131" s="13"/>
      <c r="H131" s="13"/>
      <c r="I131" s="65"/>
    </row>
    <row r="132" spans="1:9" s="64" customFormat="1" ht="15.75" customHeight="1">
      <c r="A132" s="489">
        <v>2</v>
      </c>
      <c r="B132" s="490" t="s">
        <v>108</v>
      </c>
      <c r="C132" s="491" t="s">
        <v>115</v>
      </c>
      <c r="D132" s="492" t="s">
        <v>8</v>
      </c>
      <c r="E132" s="493">
        <v>627</v>
      </c>
      <c r="F132" s="65"/>
      <c r="G132" s="13"/>
      <c r="H132" s="13"/>
      <c r="I132" s="65"/>
    </row>
    <row r="133" spans="1:9" s="64" customFormat="1" ht="15.75" customHeight="1">
      <c r="A133" s="489">
        <v>1</v>
      </c>
      <c r="B133" s="490" t="s">
        <v>103</v>
      </c>
      <c r="C133" s="491" t="s">
        <v>113</v>
      </c>
      <c r="D133" s="492" t="s">
        <v>7</v>
      </c>
      <c r="E133" s="493">
        <v>586</v>
      </c>
      <c r="F133" s="65"/>
      <c r="G133" s="13"/>
      <c r="H133" s="13"/>
      <c r="I133" s="65"/>
    </row>
    <row r="134" spans="1:9" s="64" customFormat="1" ht="15.75" customHeight="1">
      <c r="A134" s="489">
        <v>2</v>
      </c>
      <c r="B134" s="490" t="s">
        <v>114</v>
      </c>
      <c r="C134" s="491" t="s">
        <v>118</v>
      </c>
      <c r="D134" s="492" t="s">
        <v>8</v>
      </c>
      <c r="E134" s="493">
        <v>567</v>
      </c>
      <c r="F134" s="65"/>
      <c r="G134" s="13"/>
      <c r="H134" s="13"/>
      <c r="I134" s="65"/>
    </row>
    <row r="135" spans="1:9" s="64" customFormat="1" ht="15.75" customHeight="1">
      <c r="A135" s="489">
        <v>1</v>
      </c>
      <c r="B135" s="490" t="s">
        <v>97</v>
      </c>
      <c r="C135" s="491" t="s">
        <v>96</v>
      </c>
      <c r="D135" s="492" t="s">
        <v>110</v>
      </c>
      <c r="E135" s="493">
        <v>556</v>
      </c>
      <c r="F135" s="65"/>
      <c r="G135" s="13"/>
      <c r="H135" s="13"/>
      <c r="I135" s="65"/>
    </row>
    <row r="136" spans="1:9" s="64" customFormat="1" ht="15.75" customHeight="1">
      <c r="A136" s="489">
        <v>3</v>
      </c>
      <c r="B136" s="490" t="s">
        <v>152</v>
      </c>
      <c r="C136" s="491" t="s">
        <v>115</v>
      </c>
      <c r="D136" s="492" t="s">
        <v>8</v>
      </c>
      <c r="E136" s="493">
        <v>534</v>
      </c>
      <c r="F136" s="65"/>
      <c r="G136" s="13"/>
      <c r="H136" s="13"/>
      <c r="I136" s="65"/>
    </row>
    <row r="137" spans="1:9" s="64" customFormat="1" ht="15.75" customHeight="1">
      <c r="A137" s="489">
        <v>2</v>
      </c>
      <c r="B137" s="490" t="s">
        <v>98</v>
      </c>
      <c r="C137" s="491" t="s">
        <v>117</v>
      </c>
      <c r="D137" s="492" t="s">
        <v>8</v>
      </c>
      <c r="E137" s="493">
        <v>532</v>
      </c>
      <c r="F137" s="65"/>
      <c r="G137" s="13"/>
      <c r="H137" s="13"/>
      <c r="I137" s="65"/>
    </row>
    <row r="138" spans="1:9" s="64" customFormat="1" ht="15.75" customHeight="1">
      <c r="A138" s="489">
        <v>1</v>
      </c>
      <c r="B138" s="490" t="s">
        <v>99</v>
      </c>
      <c r="C138" s="491" t="s">
        <v>94</v>
      </c>
      <c r="D138" s="492" t="s">
        <v>116</v>
      </c>
      <c r="E138" s="493">
        <v>532</v>
      </c>
      <c r="F138" s="65"/>
      <c r="G138" s="13"/>
      <c r="H138" s="13"/>
      <c r="I138" s="65"/>
    </row>
    <row r="139" spans="1:9" s="64" customFormat="1" ht="15.75" customHeight="1">
      <c r="A139" s="489">
        <v>2</v>
      </c>
      <c r="B139" s="490" t="s">
        <v>108</v>
      </c>
      <c r="C139" s="491" t="s">
        <v>92</v>
      </c>
      <c r="D139" s="492" t="s">
        <v>9</v>
      </c>
      <c r="E139" s="493">
        <v>527</v>
      </c>
      <c r="F139" s="65"/>
      <c r="G139" s="13"/>
      <c r="H139" s="13"/>
      <c r="I139" s="65"/>
    </row>
    <row r="140" spans="1:9" s="64" customFormat="1" ht="15.75" customHeight="1">
      <c r="A140" s="489">
        <v>1</v>
      </c>
      <c r="B140" s="490" t="s">
        <v>98</v>
      </c>
      <c r="C140" s="491" t="s">
        <v>106</v>
      </c>
      <c r="D140" s="492" t="s">
        <v>107</v>
      </c>
      <c r="E140" s="493">
        <v>523</v>
      </c>
      <c r="F140" s="65"/>
      <c r="G140" s="13"/>
      <c r="H140" s="13"/>
      <c r="I140" s="65"/>
    </row>
    <row r="141" spans="1:9" s="64" customFormat="1" ht="15.75" customHeight="1">
      <c r="A141" s="489">
        <v>1</v>
      </c>
      <c r="B141" s="490" t="s">
        <v>108</v>
      </c>
      <c r="C141" s="491" t="s">
        <v>100</v>
      </c>
      <c r="D141" s="492" t="s">
        <v>110</v>
      </c>
      <c r="E141" s="493">
        <v>516</v>
      </c>
      <c r="F141" s="65"/>
      <c r="G141" s="13"/>
      <c r="H141" s="13"/>
      <c r="I141" s="65"/>
    </row>
    <row r="142" spans="1:9" s="64" customFormat="1" ht="15.75" customHeight="1">
      <c r="A142" s="489">
        <v>2</v>
      </c>
      <c r="B142" s="490" t="s">
        <v>108</v>
      </c>
      <c r="C142" s="491" t="s">
        <v>109</v>
      </c>
      <c r="D142" s="492" t="s">
        <v>105</v>
      </c>
      <c r="E142" s="493">
        <v>509</v>
      </c>
      <c r="F142" s="65"/>
      <c r="G142" s="13"/>
      <c r="H142" s="13"/>
      <c r="I142" s="65"/>
    </row>
    <row r="143" spans="1:9" s="64" customFormat="1" ht="15.75" customHeight="1">
      <c r="A143" s="489">
        <v>2</v>
      </c>
      <c r="B143" s="490" t="s">
        <v>111</v>
      </c>
      <c r="C143" s="491" t="s">
        <v>100</v>
      </c>
      <c r="D143" s="492" t="s">
        <v>110</v>
      </c>
      <c r="E143" s="493">
        <v>475</v>
      </c>
      <c r="F143" s="65"/>
      <c r="G143" s="13"/>
      <c r="H143" s="13"/>
      <c r="I143" s="65"/>
    </row>
    <row r="144" spans="1:9" s="64" customFormat="1" ht="15.75" customHeight="1">
      <c r="A144" s="489">
        <v>2</v>
      </c>
      <c r="B144" s="490" t="s">
        <v>108</v>
      </c>
      <c r="C144" s="491" t="s">
        <v>96</v>
      </c>
      <c r="D144" s="492" t="s">
        <v>116</v>
      </c>
      <c r="E144" s="493">
        <v>466</v>
      </c>
      <c r="F144" s="65"/>
      <c r="G144" s="13"/>
      <c r="H144" s="13"/>
      <c r="I144" s="65"/>
    </row>
    <row r="145" spans="1:9" s="64" customFormat="1" ht="15.75" customHeight="1">
      <c r="A145" s="489">
        <v>2</v>
      </c>
      <c r="B145" s="490" t="s">
        <v>108</v>
      </c>
      <c r="C145" s="491" t="s">
        <v>113</v>
      </c>
      <c r="D145" s="492" t="s">
        <v>107</v>
      </c>
      <c r="E145" s="493">
        <v>461</v>
      </c>
      <c r="F145" s="65"/>
      <c r="G145" s="13"/>
      <c r="H145" s="13"/>
      <c r="I145" s="65"/>
    </row>
    <row r="146" spans="1:9" s="64" customFormat="1" ht="15.75" customHeight="1">
      <c r="A146" s="489">
        <v>1</v>
      </c>
      <c r="B146" s="490" t="s">
        <v>98</v>
      </c>
      <c r="C146" s="491" t="s">
        <v>100</v>
      </c>
      <c r="D146" s="492" t="s">
        <v>4</v>
      </c>
      <c r="E146" s="493">
        <v>436</v>
      </c>
      <c r="F146" s="65"/>
      <c r="G146" s="13"/>
      <c r="H146" s="13"/>
      <c r="I146" s="65"/>
    </row>
    <row r="147" spans="1:9" s="64" customFormat="1" ht="15.75" customHeight="1">
      <c r="A147" s="489">
        <v>1</v>
      </c>
      <c r="B147" s="490" t="s">
        <v>103</v>
      </c>
      <c r="C147" s="491" t="s">
        <v>94</v>
      </c>
      <c r="D147" s="492" t="s">
        <v>116</v>
      </c>
      <c r="E147" s="493">
        <v>436</v>
      </c>
      <c r="F147" s="65"/>
      <c r="G147" s="13"/>
      <c r="H147" s="13"/>
      <c r="I147" s="65"/>
    </row>
    <row r="148" spans="1:9" s="64" customFormat="1" ht="15.75" customHeight="1">
      <c r="A148" s="489">
        <v>3</v>
      </c>
      <c r="B148" s="490" t="s">
        <v>91</v>
      </c>
      <c r="C148" s="491" t="s">
        <v>106</v>
      </c>
      <c r="D148" s="492" t="s">
        <v>7</v>
      </c>
      <c r="E148" s="493">
        <v>435</v>
      </c>
      <c r="F148" s="65"/>
      <c r="G148" s="13"/>
      <c r="H148" s="13"/>
      <c r="I148" s="65"/>
    </row>
    <row r="149" spans="1:9" s="64" customFormat="1" ht="15.75" customHeight="1">
      <c r="A149" s="489">
        <v>1</v>
      </c>
      <c r="B149" s="490" t="s">
        <v>155</v>
      </c>
      <c r="C149" s="491" t="s">
        <v>101</v>
      </c>
      <c r="D149" s="492" t="s">
        <v>8</v>
      </c>
      <c r="E149" s="493">
        <v>432</v>
      </c>
      <c r="F149" s="65"/>
      <c r="G149" s="13"/>
      <c r="H149" s="13"/>
      <c r="I149" s="65"/>
    </row>
    <row r="150" spans="1:9" s="64" customFormat="1" ht="15.75" customHeight="1">
      <c r="A150" s="489">
        <v>2</v>
      </c>
      <c r="B150" s="490" t="s">
        <v>155</v>
      </c>
      <c r="C150" s="491" t="s">
        <v>100</v>
      </c>
      <c r="D150" s="492" t="s">
        <v>9</v>
      </c>
      <c r="E150" s="493">
        <v>432</v>
      </c>
      <c r="F150" s="65"/>
      <c r="G150" s="13"/>
      <c r="H150" s="13"/>
      <c r="I150" s="65"/>
    </row>
    <row r="151" spans="1:9" s="64" customFormat="1" ht="15.75" customHeight="1">
      <c r="A151" s="489">
        <v>1</v>
      </c>
      <c r="B151" s="490" t="s">
        <v>98</v>
      </c>
      <c r="C151" s="491" t="s">
        <v>117</v>
      </c>
      <c r="D151" s="492" t="s">
        <v>8</v>
      </c>
      <c r="E151" s="493">
        <v>432</v>
      </c>
      <c r="F151" s="65"/>
      <c r="G151" s="13"/>
      <c r="H151" s="13"/>
      <c r="I151" s="65"/>
    </row>
    <row r="152" spans="1:9" s="64" customFormat="1" ht="15.75" customHeight="1">
      <c r="A152" s="489">
        <v>1</v>
      </c>
      <c r="B152" s="490" t="s">
        <v>91</v>
      </c>
      <c r="C152" s="491" t="s">
        <v>96</v>
      </c>
      <c r="D152" s="492" t="s">
        <v>116</v>
      </c>
      <c r="E152" s="493">
        <v>432</v>
      </c>
      <c r="F152" s="65"/>
      <c r="G152" s="13"/>
      <c r="H152" s="13"/>
      <c r="I152" s="65"/>
    </row>
    <row r="153" spans="1:9" s="64" customFormat="1" ht="15.75" customHeight="1">
      <c r="A153" s="489">
        <v>3</v>
      </c>
      <c r="B153" s="490" t="s">
        <v>91</v>
      </c>
      <c r="C153" s="491" t="s">
        <v>96</v>
      </c>
      <c r="D153" s="492" t="s">
        <v>6</v>
      </c>
      <c r="E153" s="493">
        <v>432</v>
      </c>
      <c r="F153" s="65"/>
      <c r="G153" s="13"/>
      <c r="H153" s="13"/>
      <c r="I153" s="65"/>
    </row>
    <row r="154" spans="1:9" s="64" customFormat="1" ht="15.75" customHeight="1">
      <c r="A154" s="489">
        <v>3</v>
      </c>
      <c r="B154" s="490" t="s">
        <v>91</v>
      </c>
      <c r="C154" s="491" t="s">
        <v>117</v>
      </c>
      <c r="D154" s="492" t="s">
        <v>116</v>
      </c>
      <c r="E154" s="493">
        <v>432</v>
      </c>
      <c r="F154" s="65"/>
      <c r="G154" s="13"/>
      <c r="H154" s="13"/>
      <c r="I154" s="65"/>
    </row>
    <row r="155" spans="1:9" s="64" customFormat="1" ht="15.75" customHeight="1">
      <c r="A155" s="489">
        <v>1</v>
      </c>
      <c r="B155" s="490" t="s">
        <v>103</v>
      </c>
      <c r="C155" s="491" t="s">
        <v>96</v>
      </c>
      <c r="D155" s="492" t="s">
        <v>4</v>
      </c>
      <c r="E155" s="493">
        <v>432</v>
      </c>
      <c r="F155" s="65"/>
      <c r="G155" s="13"/>
      <c r="H155" s="13"/>
      <c r="I155" s="65"/>
    </row>
    <row r="156" spans="1:9" s="64" customFormat="1" ht="15.75" customHeight="1">
      <c r="A156" s="489">
        <v>1</v>
      </c>
      <c r="B156" s="490" t="s">
        <v>103</v>
      </c>
      <c r="C156" s="491" t="s">
        <v>96</v>
      </c>
      <c r="D156" s="492" t="s">
        <v>116</v>
      </c>
      <c r="E156" s="493">
        <v>432</v>
      </c>
      <c r="F156" s="65"/>
      <c r="G156" s="13"/>
      <c r="H156" s="13"/>
      <c r="I156" s="65"/>
    </row>
    <row r="157" spans="1:9" s="64" customFormat="1" ht="15.75" customHeight="1">
      <c r="A157" s="489">
        <v>1</v>
      </c>
      <c r="B157" s="490" t="s">
        <v>111</v>
      </c>
      <c r="C157" s="491" t="s">
        <v>94</v>
      </c>
      <c r="D157" s="492" t="s">
        <v>6</v>
      </c>
      <c r="E157" s="493">
        <v>432</v>
      </c>
      <c r="F157" s="65"/>
      <c r="G157" s="13"/>
      <c r="H157" s="13"/>
      <c r="I157" s="65"/>
    </row>
    <row r="158" spans="1:9" s="64" customFormat="1" ht="15.75" customHeight="1">
      <c r="A158" s="489">
        <v>1</v>
      </c>
      <c r="B158" s="490" t="s">
        <v>111</v>
      </c>
      <c r="C158" s="491" t="s">
        <v>94</v>
      </c>
      <c r="D158" s="492" t="s">
        <v>9</v>
      </c>
      <c r="E158" s="493">
        <v>432</v>
      </c>
      <c r="F158" s="65"/>
      <c r="G158" s="13"/>
      <c r="H158" s="13"/>
      <c r="I158" s="65"/>
    </row>
    <row r="159" spans="1:9" s="64" customFormat="1" ht="15.75" customHeight="1">
      <c r="A159" s="489">
        <v>2</v>
      </c>
      <c r="B159" s="490" t="s">
        <v>111</v>
      </c>
      <c r="C159" s="491" t="s">
        <v>101</v>
      </c>
      <c r="D159" s="492" t="s">
        <v>8</v>
      </c>
      <c r="E159" s="493">
        <v>432</v>
      </c>
      <c r="F159" s="65"/>
      <c r="G159" s="13"/>
      <c r="H159" s="13"/>
      <c r="I159" s="65"/>
    </row>
    <row r="160" spans="1:9" s="64" customFormat="1" ht="15.75" customHeight="1">
      <c r="A160" s="489">
        <v>3</v>
      </c>
      <c r="B160" s="490" t="s">
        <v>111</v>
      </c>
      <c r="C160" s="491" t="s">
        <v>92</v>
      </c>
      <c r="D160" s="492" t="s">
        <v>95</v>
      </c>
      <c r="E160" s="493">
        <v>432</v>
      </c>
      <c r="F160" s="65"/>
      <c r="G160" s="13"/>
      <c r="H160" s="13"/>
      <c r="I160" s="65"/>
    </row>
    <row r="161" spans="1:9" s="64" customFormat="1" ht="15.75" customHeight="1">
      <c r="A161" s="489">
        <v>1</v>
      </c>
      <c r="B161" s="490" t="s">
        <v>93</v>
      </c>
      <c r="C161" s="491" t="s">
        <v>153</v>
      </c>
      <c r="D161" s="492" t="s">
        <v>7</v>
      </c>
      <c r="E161" s="493">
        <v>432</v>
      </c>
      <c r="F161" s="65"/>
      <c r="G161" s="13"/>
      <c r="H161" s="13"/>
      <c r="I161" s="65"/>
    </row>
    <row r="162" spans="1:9" s="64" customFormat="1" ht="15.75" customHeight="1">
      <c r="A162" s="489">
        <v>2</v>
      </c>
      <c r="B162" s="490" t="s">
        <v>154</v>
      </c>
      <c r="C162" s="491" t="s">
        <v>153</v>
      </c>
      <c r="D162" s="492" t="s">
        <v>116</v>
      </c>
      <c r="E162" s="493">
        <v>432</v>
      </c>
      <c r="F162" s="65"/>
      <c r="G162" s="13"/>
      <c r="H162" s="13"/>
      <c r="I162" s="65"/>
    </row>
    <row r="163" spans="1:9" s="64" customFormat="1" ht="15.75" customHeight="1">
      <c r="A163" s="489">
        <v>3</v>
      </c>
      <c r="B163" s="490" t="s">
        <v>154</v>
      </c>
      <c r="C163" s="491" t="s">
        <v>96</v>
      </c>
      <c r="D163" s="492" t="s">
        <v>110</v>
      </c>
      <c r="E163" s="493">
        <v>432</v>
      </c>
      <c r="F163" s="65"/>
      <c r="G163" s="13"/>
      <c r="H163" s="13"/>
      <c r="I163" s="65"/>
    </row>
    <row r="164" spans="1:9" s="64" customFormat="1" ht="15.75" customHeight="1">
      <c r="A164" s="489">
        <v>2</v>
      </c>
      <c r="B164" s="490" t="s">
        <v>98</v>
      </c>
      <c r="C164" s="491" t="s">
        <v>96</v>
      </c>
      <c r="D164" s="492" t="s">
        <v>110</v>
      </c>
      <c r="E164" s="493">
        <v>423</v>
      </c>
      <c r="F164" s="65"/>
      <c r="G164" s="13"/>
      <c r="H164" s="13"/>
      <c r="I164" s="65"/>
    </row>
    <row r="165" spans="1:9" s="64" customFormat="1" ht="15.75" customHeight="1">
      <c r="A165" s="489">
        <v>2</v>
      </c>
      <c r="B165" s="490" t="s">
        <v>91</v>
      </c>
      <c r="C165" s="491" t="s">
        <v>92</v>
      </c>
      <c r="D165" s="492" t="s">
        <v>95</v>
      </c>
      <c r="E165" s="493">
        <v>423</v>
      </c>
      <c r="F165" s="65"/>
      <c r="G165" s="13"/>
      <c r="H165" s="13"/>
      <c r="I165" s="65"/>
    </row>
    <row r="166" spans="1:9" s="64" customFormat="1" ht="15.75" customHeight="1">
      <c r="A166" s="489">
        <v>2</v>
      </c>
      <c r="B166" s="490" t="s">
        <v>91</v>
      </c>
      <c r="C166" s="491" t="s">
        <v>96</v>
      </c>
      <c r="D166" s="492" t="s">
        <v>6</v>
      </c>
      <c r="E166" s="493">
        <v>423</v>
      </c>
      <c r="F166" s="65"/>
      <c r="G166" s="13"/>
      <c r="H166" s="13"/>
      <c r="I166" s="65"/>
    </row>
    <row r="167" spans="1:9" s="64" customFormat="1" ht="15.75" customHeight="1">
      <c r="A167" s="489">
        <v>1</v>
      </c>
      <c r="B167" s="490" t="s">
        <v>103</v>
      </c>
      <c r="C167" s="491" t="s">
        <v>153</v>
      </c>
      <c r="D167" s="492" t="s">
        <v>107</v>
      </c>
      <c r="E167" s="493">
        <v>423</v>
      </c>
      <c r="F167" s="65"/>
      <c r="G167" s="13"/>
      <c r="H167" s="13"/>
      <c r="I167" s="65"/>
    </row>
    <row r="168" spans="1:9" s="64" customFormat="1" ht="15.75" customHeight="1">
      <c r="A168" s="489">
        <v>1</v>
      </c>
      <c r="B168" s="490" t="s">
        <v>93</v>
      </c>
      <c r="C168" s="491" t="s">
        <v>109</v>
      </c>
      <c r="D168" s="492" t="s">
        <v>105</v>
      </c>
      <c r="E168" s="493">
        <v>423</v>
      </c>
      <c r="F168" s="65"/>
      <c r="G168" s="13"/>
      <c r="H168" s="13"/>
      <c r="I168" s="65"/>
    </row>
    <row r="169" spans="1:9" s="64" customFormat="1" ht="15.75" customHeight="1">
      <c r="A169" s="489">
        <v>1</v>
      </c>
      <c r="B169" s="490" t="s">
        <v>108</v>
      </c>
      <c r="C169" s="491" t="s">
        <v>92</v>
      </c>
      <c r="D169" s="492" t="s">
        <v>5</v>
      </c>
      <c r="E169" s="493">
        <v>423</v>
      </c>
      <c r="F169" s="65"/>
      <c r="G169" s="13"/>
      <c r="H169" s="13"/>
      <c r="I169" s="65"/>
    </row>
    <row r="170" spans="1:9" s="64" customFormat="1" ht="15.75" customHeight="1">
      <c r="A170" s="489">
        <v>1</v>
      </c>
      <c r="B170" s="490" t="s">
        <v>108</v>
      </c>
      <c r="C170" s="491" t="s">
        <v>153</v>
      </c>
      <c r="D170" s="492" t="s">
        <v>107</v>
      </c>
      <c r="E170" s="493">
        <v>423</v>
      </c>
      <c r="F170" s="65"/>
      <c r="G170" s="13"/>
      <c r="H170" s="13"/>
      <c r="I170" s="65"/>
    </row>
    <row r="171" spans="1:9" s="64" customFormat="1" ht="15.75" customHeight="1">
      <c r="A171" s="489">
        <v>3</v>
      </c>
      <c r="B171" s="490" t="s">
        <v>97</v>
      </c>
      <c r="C171" s="491" t="s">
        <v>109</v>
      </c>
      <c r="D171" s="492" t="s">
        <v>105</v>
      </c>
      <c r="E171" s="493">
        <v>423</v>
      </c>
      <c r="F171" s="65"/>
      <c r="G171" s="13"/>
      <c r="H171" s="13"/>
      <c r="I171" s="65"/>
    </row>
    <row r="172" spans="1:9" s="64" customFormat="1" ht="15.75" customHeight="1">
      <c r="A172" s="489">
        <v>1</v>
      </c>
      <c r="B172" s="490" t="s">
        <v>154</v>
      </c>
      <c r="C172" s="491" t="s">
        <v>106</v>
      </c>
      <c r="D172" s="492" t="s">
        <v>6</v>
      </c>
      <c r="E172" s="493">
        <v>423</v>
      </c>
      <c r="F172" s="65"/>
      <c r="G172" s="13"/>
      <c r="H172" s="13"/>
      <c r="I172" s="65"/>
    </row>
    <row r="173" spans="1:9" s="64" customFormat="1" ht="15.75" customHeight="1">
      <c r="A173" s="489">
        <v>2</v>
      </c>
      <c r="B173" s="490" t="s">
        <v>154</v>
      </c>
      <c r="C173" s="491" t="s">
        <v>100</v>
      </c>
      <c r="D173" s="492" t="s">
        <v>4</v>
      </c>
      <c r="E173" s="493">
        <v>423</v>
      </c>
      <c r="F173" s="65"/>
      <c r="G173" s="13"/>
      <c r="H173" s="13"/>
      <c r="I173" s="65"/>
    </row>
    <row r="174" spans="1:9" s="64" customFormat="1" ht="15.75" customHeight="1">
      <c r="A174" s="489">
        <v>2</v>
      </c>
      <c r="B174" s="490" t="s">
        <v>155</v>
      </c>
      <c r="C174" s="491" t="s">
        <v>94</v>
      </c>
      <c r="D174" s="492" t="s">
        <v>95</v>
      </c>
      <c r="E174" s="493">
        <v>412</v>
      </c>
      <c r="F174" s="65"/>
      <c r="G174" s="13"/>
      <c r="H174" s="13"/>
      <c r="I174" s="65"/>
    </row>
    <row r="175" spans="1:9" s="64" customFormat="1" ht="15.75" customHeight="1">
      <c r="A175" s="489">
        <v>3</v>
      </c>
      <c r="B175" s="490" t="s">
        <v>91</v>
      </c>
      <c r="C175" s="491" t="s">
        <v>109</v>
      </c>
      <c r="D175" s="492" t="s">
        <v>4</v>
      </c>
      <c r="E175" s="493">
        <v>389</v>
      </c>
      <c r="F175" s="65"/>
      <c r="G175" s="13"/>
      <c r="H175" s="13"/>
      <c r="I175" s="65"/>
    </row>
    <row r="176" spans="1:9" s="64" customFormat="1" ht="15.75" customHeight="1">
      <c r="A176" s="489">
        <v>2</v>
      </c>
      <c r="B176" s="490" t="s">
        <v>108</v>
      </c>
      <c r="C176" s="491" t="s">
        <v>117</v>
      </c>
      <c r="D176" s="492" t="s">
        <v>102</v>
      </c>
      <c r="E176" s="493">
        <v>382</v>
      </c>
      <c r="F176" s="65"/>
      <c r="G176" s="13"/>
      <c r="H176" s="13"/>
      <c r="I176" s="65"/>
    </row>
    <row r="177" spans="1:9" s="64" customFormat="1" ht="15.75" customHeight="1">
      <c r="A177" s="489">
        <v>2</v>
      </c>
      <c r="B177" s="490" t="s">
        <v>93</v>
      </c>
      <c r="C177" s="491" t="s">
        <v>118</v>
      </c>
      <c r="D177" s="492" t="s">
        <v>105</v>
      </c>
      <c r="E177" s="493">
        <v>370</v>
      </c>
      <c r="F177" s="65"/>
      <c r="G177" s="13"/>
      <c r="H177" s="13"/>
      <c r="I177" s="65"/>
    </row>
    <row r="178" spans="1:9" s="64" customFormat="1" ht="15.75" customHeight="1">
      <c r="A178" s="489">
        <v>3</v>
      </c>
      <c r="B178" s="490" t="s">
        <v>93</v>
      </c>
      <c r="C178" s="491" t="s">
        <v>115</v>
      </c>
      <c r="D178" s="492" t="s">
        <v>8</v>
      </c>
      <c r="E178" s="493">
        <v>370</v>
      </c>
      <c r="F178" s="65"/>
      <c r="G178" s="13"/>
      <c r="H178" s="13"/>
      <c r="I178" s="65"/>
    </row>
    <row r="179" spans="1:9" s="64" customFormat="1" ht="15.75" customHeight="1">
      <c r="A179" s="489">
        <v>1</v>
      </c>
      <c r="B179" s="490" t="s">
        <v>108</v>
      </c>
      <c r="C179" s="491" t="s">
        <v>101</v>
      </c>
      <c r="D179" s="492" t="s">
        <v>102</v>
      </c>
      <c r="E179" s="493">
        <v>370</v>
      </c>
      <c r="F179" s="65"/>
      <c r="G179" s="13"/>
      <c r="H179" s="13"/>
      <c r="I179" s="65"/>
    </row>
    <row r="180" spans="1:9" s="64" customFormat="1" ht="15.75" customHeight="1">
      <c r="A180" s="489">
        <v>1</v>
      </c>
      <c r="B180" s="490" t="s">
        <v>108</v>
      </c>
      <c r="C180" s="491" t="s">
        <v>96</v>
      </c>
      <c r="D180" s="492" t="s">
        <v>6</v>
      </c>
      <c r="E180" s="493">
        <v>370</v>
      </c>
      <c r="F180" s="65"/>
      <c r="G180" s="13"/>
      <c r="H180" s="13"/>
      <c r="I180" s="65"/>
    </row>
    <row r="181" spans="1:9" s="64" customFormat="1" ht="15.75" customHeight="1">
      <c r="A181" s="489">
        <v>1</v>
      </c>
      <c r="B181" s="490" t="s">
        <v>99</v>
      </c>
      <c r="C181" s="491" t="s">
        <v>112</v>
      </c>
      <c r="D181" s="492" t="s">
        <v>8</v>
      </c>
      <c r="E181" s="493">
        <v>365</v>
      </c>
      <c r="F181" s="65"/>
      <c r="G181" s="13"/>
      <c r="H181" s="13"/>
      <c r="I181" s="65"/>
    </row>
    <row r="182" spans="1:9" s="64" customFormat="1" ht="15.75" customHeight="1">
      <c r="A182" s="489">
        <v>2</v>
      </c>
      <c r="B182" s="490" t="s">
        <v>99</v>
      </c>
      <c r="C182" s="491" t="s">
        <v>153</v>
      </c>
      <c r="D182" s="492" t="s">
        <v>7</v>
      </c>
      <c r="E182" s="493">
        <v>365</v>
      </c>
      <c r="F182" s="65"/>
      <c r="G182" s="13"/>
      <c r="H182" s="13"/>
      <c r="I182" s="65"/>
    </row>
    <row r="183" spans="1:9" s="64" customFormat="1" ht="15.75" customHeight="1">
      <c r="A183" s="489">
        <v>2</v>
      </c>
      <c r="B183" s="490" t="s">
        <v>99</v>
      </c>
      <c r="C183" s="491" t="s">
        <v>101</v>
      </c>
      <c r="D183" s="492" t="s">
        <v>8</v>
      </c>
      <c r="E183" s="493">
        <v>365</v>
      </c>
      <c r="F183" s="65"/>
      <c r="G183" s="13"/>
      <c r="H183" s="13"/>
      <c r="I183" s="65"/>
    </row>
    <row r="184" spans="1:9" s="64" customFormat="1" ht="15.75" customHeight="1">
      <c r="A184" s="489">
        <v>2</v>
      </c>
      <c r="B184" s="490" t="s">
        <v>99</v>
      </c>
      <c r="C184" s="491" t="s">
        <v>100</v>
      </c>
      <c r="D184" s="492" t="s">
        <v>4</v>
      </c>
      <c r="E184" s="493">
        <v>365</v>
      </c>
      <c r="F184" s="65"/>
      <c r="G184" s="13"/>
      <c r="H184" s="13"/>
      <c r="I184" s="65"/>
    </row>
    <row r="185" spans="1:9" s="64" customFormat="1" ht="15.75" customHeight="1">
      <c r="A185" s="489">
        <v>3</v>
      </c>
      <c r="B185" s="490" t="s">
        <v>99</v>
      </c>
      <c r="C185" s="491" t="s">
        <v>96</v>
      </c>
      <c r="D185" s="492" t="s">
        <v>116</v>
      </c>
      <c r="E185" s="493">
        <v>365</v>
      </c>
      <c r="F185" s="65"/>
      <c r="G185" s="13"/>
      <c r="H185" s="13"/>
      <c r="I185" s="65"/>
    </row>
    <row r="186" spans="1:9" s="64" customFormat="1" ht="15.75" customHeight="1">
      <c r="A186" s="489">
        <v>1</v>
      </c>
      <c r="B186" s="490" t="s">
        <v>155</v>
      </c>
      <c r="C186" s="491" t="s">
        <v>94</v>
      </c>
      <c r="D186" s="492" t="s">
        <v>6</v>
      </c>
      <c r="E186" s="493">
        <v>356</v>
      </c>
      <c r="F186" s="65"/>
      <c r="G186" s="13"/>
      <c r="H186" s="13"/>
      <c r="I186" s="65"/>
    </row>
    <row r="187" spans="1:9" s="64" customFormat="1" ht="15.75" customHeight="1">
      <c r="A187" s="489">
        <v>1</v>
      </c>
      <c r="B187" s="490" t="s">
        <v>108</v>
      </c>
      <c r="C187" s="491" t="s">
        <v>96</v>
      </c>
      <c r="D187" s="492" t="s">
        <v>116</v>
      </c>
      <c r="E187" s="493">
        <v>354</v>
      </c>
      <c r="F187" s="65"/>
      <c r="G187" s="13"/>
      <c r="H187" s="13"/>
      <c r="I187" s="65"/>
    </row>
    <row r="188" spans="1:9" s="64" customFormat="1" ht="15.75" customHeight="1">
      <c r="A188" s="489">
        <v>1</v>
      </c>
      <c r="B188" s="490" t="s">
        <v>103</v>
      </c>
      <c r="C188" s="491" t="s">
        <v>118</v>
      </c>
      <c r="D188" s="492" t="s">
        <v>105</v>
      </c>
      <c r="E188" s="493">
        <v>352</v>
      </c>
      <c r="F188" s="65"/>
      <c r="G188" s="13"/>
      <c r="H188" s="13"/>
      <c r="I188" s="65"/>
    </row>
    <row r="189" spans="1:9" s="64" customFormat="1" ht="15.75" customHeight="1">
      <c r="A189" s="489">
        <v>1</v>
      </c>
      <c r="B189" s="490" t="s">
        <v>97</v>
      </c>
      <c r="C189" s="491" t="s">
        <v>117</v>
      </c>
      <c r="D189" s="492" t="s">
        <v>8</v>
      </c>
      <c r="E189" s="493">
        <v>352</v>
      </c>
      <c r="F189" s="65"/>
      <c r="G189" s="13"/>
      <c r="H189" s="13"/>
      <c r="I189" s="65"/>
    </row>
    <row r="190" spans="1:9" s="64" customFormat="1" ht="15.75" customHeight="1">
      <c r="A190" s="489">
        <v>2</v>
      </c>
      <c r="B190" s="490" t="s">
        <v>98</v>
      </c>
      <c r="C190" s="491" t="s">
        <v>101</v>
      </c>
      <c r="D190" s="492" t="s">
        <v>102</v>
      </c>
      <c r="E190" s="493">
        <v>346</v>
      </c>
      <c r="F190" s="65"/>
      <c r="G190" s="13"/>
      <c r="H190" s="13"/>
      <c r="I190" s="65"/>
    </row>
    <row r="191" spans="1:9" s="64" customFormat="1" ht="15.75" customHeight="1">
      <c r="A191" s="489">
        <v>1</v>
      </c>
      <c r="B191" s="490" t="s">
        <v>155</v>
      </c>
      <c r="C191" s="491" t="s">
        <v>104</v>
      </c>
      <c r="D191" s="492" t="s">
        <v>102</v>
      </c>
      <c r="E191" s="493">
        <v>345</v>
      </c>
      <c r="F191" s="65"/>
      <c r="G191" s="13"/>
      <c r="H191" s="13"/>
      <c r="I191" s="65"/>
    </row>
    <row r="192" spans="1:9" s="64" customFormat="1" ht="15.75" customHeight="1">
      <c r="A192" s="489">
        <v>1</v>
      </c>
      <c r="B192" s="490" t="s">
        <v>99</v>
      </c>
      <c r="C192" s="491" t="s">
        <v>106</v>
      </c>
      <c r="D192" s="492" t="s">
        <v>7</v>
      </c>
      <c r="E192" s="493">
        <v>345</v>
      </c>
      <c r="F192" s="65"/>
      <c r="G192" s="13"/>
      <c r="H192" s="13"/>
      <c r="I192" s="65"/>
    </row>
    <row r="193" spans="1:9" s="64" customFormat="1" ht="15.75" customHeight="1">
      <c r="A193" s="489">
        <v>2</v>
      </c>
      <c r="B193" s="490" t="s">
        <v>114</v>
      </c>
      <c r="C193" s="491" t="s">
        <v>100</v>
      </c>
      <c r="D193" s="492" t="s">
        <v>110</v>
      </c>
      <c r="E193" s="493">
        <v>345</v>
      </c>
      <c r="F193" s="65"/>
      <c r="G193" s="13"/>
      <c r="H193" s="13"/>
      <c r="I193" s="65"/>
    </row>
    <row r="194" spans="1:9" s="64" customFormat="1" ht="15.75" customHeight="1">
      <c r="A194" s="489">
        <v>1</v>
      </c>
      <c r="B194" s="490" t="s">
        <v>93</v>
      </c>
      <c r="C194" s="491" t="s">
        <v>96</v>
      </c>
      <c r="D194" s="492" t="s">
        <v>116</v>
      </c>
      <c r="E194" s="493">
        <v>345</v>
      </c>
      <c r="F194" s="65"/>
      <c r="G194" s="13"/>
      <c r="H194" s="13"/>
      <c r="I194" s="65"/>
    </row>
    <row r="195" spans="1:9" s="64" customFormat="1" ht="15.75" customHeight="1">
      <c r="A195" s="489">
        <v>2</v>
      </c>
      <c r="B195" s="490" t="s">
        <v>98</v>
      </c>
      <c r="C195" s="491" t="s">
        <v>104</v>
      </c>
      <c r="D195" s="492" t="s">
        <v>9</v>
      </c>
      <c r="E195" s="493">
        <v>342</v>
      </c>
      <c r="F195" s="65"/>
      <c r="G195" s="13"/>
      <c r="H195" s="13"/>
      <c r="I195" s="65"/>
    </row>
    <row r="196" spans="1:9" s="64" customFormat="1" ht="15.75" customHeight="1">
      <c r="A196" s="489">
        <v>1</v>
      </c>
      <c r="B196" s="490" t="s">
        <v>114</v>
      </c>
      <c r="C196" s="491" t="s">
        <v>112</v>
      </c>
      <c r="D196" s="492" t="s">
        <v>110</v>
      </c>
      <c r="E196" s="493">
        <v>342</v>
      </c>
      <c r="F196" s="65"/>
      <c r="G196" s="13"/>
      <c r="H196" s="13"/>
      <c r="I196" s="65"/>
    </row>
    <row r="197" spans="1:9" s="64" customFormat="1" ht="15.75" customHeight="1">
      <c r="A197" s="489">
        <v>1</v>
      </c>
      <c r="B197" s="490" t="s">
        <v>98</v>
      </c>
      <c r="C197" s="491" t="s">
        <v>92</v>
      </c>
      <c r="D197" s="492" t="s">
        <v>9</v>
      </c>
      <c r="E197" s="493">
        <v>324</v>
      </c>
      <c r="F197" s="65"/>
      <c r="G197" s="13"/>
      <c r="H197" s="13"/>
      <c r="I197" s="65"/>
    </row>
    <row r="198" spans="1:9" s="64" customFormat="1" ht="15.75" customHeight="1">
      <c r="A198" s="489">
        <v>2</v>
      </c>
      <c r="B198" s="490" t="s">
        <v>91</v>
      </c>
      <c r="C198" s="491" t="s">
        <v>109</v>
      </c>
      <c r="D198" s="492" t="s">
        <v>105</v>
      </c>
      <c r="E198" s="493">
        <v>324</v>
      </c>
      <c r="F198" s="65"/>
      <c r="G198" s="13"/>
      <c r="H198" s="13"/>
      <c r="I198" s="65"/>
    </row>
    <row r="199" spans="1:9" s="64" customFormat="1" ht="15.75" customHeight="1">
      <c r="A199" s="489">
        <v>1</v>
      </c>
      <c r="B199" s="490" t="s">
        <v>108</v>
      </c>
      <c r="C199" s="491" t="s">
        <v>96</v>
      </c>
      <c r="D199" s="492" t="s">
        <v>4</v>
      </c>
      <c r="E199" s="493">
        <v>321</v>
      </c>
      <c r="F199" s="65"/>
      <c r="G199" s="13"/>
      <c r="H199" s="13"/>
      <c r="I199" s="65"/>
    </row>
    <row r="200" spans="1:9" s="64" customFormat="1" ht="15.75" customHeight="1">
      <c r="A200" s="489">
        <v>3</v>
      </c>
      <c r="B200" s="490" t="s">
        <v>91</v>
      </c>
      <c r="C200" s="491" t="s">
        <v>96</v>
      </c>
      <c r="D200" s="492" t="s">
        <v>116</v>
      </c>
      <c r="E200" s="493">
        <v>312</v>
      </c>
      <c r="F200" s="65"/>
      <c r="G200" s="13"/>
      <c r="H200" s="13"/>
      <c r="I200" s="65"/>
    </row>
    <row r="201" spans="1:9" s="64" customFormat="1" ht="15.75" customHeight="1">
      <c r="A201" s="489">
        <v>1</v>
      </c>
      <c r="B201" s="490" t="s">
        <v>108</v>
      </c>
      <c r="C201" s="491" t="s">
        <v>94</v>
      </c>
      <c r="D201" s="492" t="s">
        <v>6</v>
      </c>
      <c r="E201" s="493">
        <v>312</v>
      </c>
      <c r="F201" s="65"/>
      <c r="G201" s="13"/>
      <c r="H201" s="13"/>
      <c r="I201" s="65"/>
    </row>
    <row r="202" spans="1:9" s="64" customFormat="1" ht="15.75" customHeight="1">
      <c r="A202" s="489">
        <v>1</v>
      </c>
      <c r="B202" s="490" t="s">
        <v>152</v>
      </c>
      <c r="C202" s="491" t="s">
        <v>112</v>
      </c>
      <c r="D202" s="492" t="s">
        <v>4</v>
      </c>
      <c r="E202" s="493">
        <v>312</v>
      </c>
      <c r="F202" s="65"/>
      <c r="G202" s="13"/>
      <c r="H202" s="13"/>
      <c r="I202" s="65"/>
    </row>
    <row r="203" spans="1:9" s="64" customFormat="1" ht="15.75" customHeight="1">
      <c r="A203" s="489">
        <v>2</v>
      </c>
      <c r="B203" s="490" t="s">
        <v>103</v>
      </c>
      <c r="C203" s="491" t="s">
        <v>100</v>
      </c>
      <c r="D203" s="492" t="s">
        <v>110</v>
      </c>
      <c r="E203" s="493">
        <v>298</v>
      </c>
      <c r="F203" s="65"/>
      <c r="G203" s="13"/>
      <c r="H203" s="13"/>
      <c r="I203" s="65"/>
    </row>
    <row r="204" spans="1:9" s="64" customFormat="1" ht="15.75" customHeight="1">
      <c r="A204" s="489">
        <v>2</v>
      </c>
      <c r="B204" s="490" t="s">
        <v>152</v>
      </c>
      <c r="C204" s="491" t="s">
        <v>96</v>
      </c>
      <c r="D204" s="492" t="s">
        <v>4</v>
      </c>
      <c r="E204" s="493">
        <v>289</v>
      </c>
      <c r="F204" s="65"/>
      <c r="G204" s="13"/>
      <c r="H204" s="13"/>
      <c r="I204" s="65"/>
    </row>
    <row r="205" spans="1:9" s="64" customFormat="1" ht="15.75" customHeight="1">
      <c r="A205" s="489">
        <v>2</v>
      </c>
      <c r="B205" s="490" t="s">
        <v>97</v>
      </c>
      <c r="C205" s="491" t="s">
        <v>100</v>
      </c>
      <c r="D205" s="492" t="s">
        <v>110</v>
      </c>
      <c r="E205" s="493">
        <v>253</v>
      </c>
      <c r="F205" s="65"/>
      <c r="G205" s="13"/>
      <c r="H205" s="13"/>
      <c r="I205" s="65"/>
    </row>
    <row r="206" spans="1:9" s="64" customFormat="1" ht="15.75" customHeight="1">
      <c r="A206" s="489">
        <v>1</v>
      </c>
      <c r="B206" s="490" t="s">
        <v>103</v>
      </c>
      <c r="C206" s="491" t="s">
        <v>96</v>
      </c>
      <c r="D206" s="492" t="s">
        <v>110</v>
      </c>
      <c r="E206" s="493">
        <v>243</v>
      </c>
      <c r="F206" s="65"/>
      <c r="G206" s="13"/>
      <c r="H206" s="13"/>
      <c r="I206" s="65"/>
    </row>
    <row r="207" spans="1:9" s="64" customFormat="1" ht="15.75" customHeight="1">
      <c r="A207" s="489">
        <v>2</v>
      </c>
      <c r="B207" s="490" t="s">
        <v>111</v>
      </c>
      <c r="C207" s="491" t="s">
        <v>96</v>
      </c>
      <c r="D207" s="492" t="s">
        <v>110</v>
      </c>
      <c r="E207" s="493">
        <v>243</v>
      </c>
      <c r="F207" s="65"/>
      <c r="G207" s="13"/>
      <c r="H207" s="13"/>
      <c r="I207" s="65"/>
    </row>
    <row r="208" spans="1:9" s="64" customFormat="1" ht="15.75" customHeight="1">
      <c r="A208" s="489">
        <v>1</v>
      </c>
      <c r="B208" s="490" t="s">
        <v>114</v>
      </c>
      <c r="C208" s="491" t="s">
        <v>117</v>
      </c>
      <c r="D208" s="492" t="s">
        <v>102</v>
      </c>
      <c r="E208" s="493">
        <v>243</v>
      </c>
      <c r="F208" s="65"/>
      <c r="G208" s="13"/>
      <c r="H208" s="13"/>
      <c r="I208" s="65"/>
    </row>
    <row r="209" spans="1:9" s="64" customFormat="1" ht="15.75" customHeight="1">
      <c r="A209" s="489">
        <v>1</v>
      </c>
      <c r="B209" s="490" t="s">
        <v>154</v>
      </c>
      <c r="C209" s="491" t="s">
        <v>117</v>
      </c>
      <c r="D209" s="492" t="s">
        <v>8</v>
      </c>
      <c r="E209" s="493">
        <v>243</v>
      </c>
      <c r="F209" s="65"/>
      <c r="G209" s="13"/>
      <c r="H209" s="13"/>
      <c r="I209" s="65"/>
    </row>
    <row r="210" spans="1:9" s="64" customFormat="1" ht="15.75" customHeight="1">
      <c r="A210" s="489">
        <v>1</v>
      </c>
      <c r="B210" s="490" t="s">
        <v>155</v>
      </c>
      <c r="C210" s="491" t="s">
        <v>153</v>
      </c>
      <c r="D210" s="492" t="s">
        <v>6</v>
      </c>
      <c r="E210" s="493">
        <v>234</v>
      </c>
      <c r="F210" s="65"/>
      <c r="G210" s="13"/>
      <c r="H210" s="13"/>
      <c r="I210" s="65"/>
    </row>
    <row r="211" spans="1:9" s="64" customFormat="1" ht="15.75" customHeight="1">
      <c r="A211" s="489">
        <v>1</v>
      </c>
      <c r="B211" s="490" t="s">
        <v>98</v>
      </c>
      <c r="C211" s="491" t="s">
        <v>109</v>
      </c>
      <c r="D211" s="492" t="s">
        <v>5</v>
      </c>
      <c r="E211" s="493">
        <v>234</v>
      </c>
      <c r="F211" s="65"/>
      <c r="G211" s="13"/>
      <c r="H211" s="13"/>
      <c r="I211" s="65"/>
    </row>
    <row r="212" spans="1:9" s="64" customFormat="1" ht="15.75" customHeight="1">
      <c r="A212" s="489">
        <v>2</v>
      </c>
      <c r="B212" s="490" t="s">
        <v>98</v>
      </c>
      <c r="C212" s="491" t="s">
        <v>106</v>
      </c>
      <c r="D212" s="492" t="s">
        <v>7</v>
      </c>
      <c r="E212" s="493">
        <v>234</v>
      </c>
      <c r="F212" s="65"/>
      <c r="G212" s="13"/>
      <c r="H212" s="13"/>
      <c r="I212" s="65"/>
    </row>
    <row r="213" spans="1:9" s="64" customFormat="1" ht="15.75" customHeight="1">
      <c r="A213" s="489">
        <v>2</v>
      </c>
      <c r="B213" s="490" t="s">
        <v>114</v>
      </c>
      <c r="C213" s="491" t="s">
        <v>94</v>
      </c>
      <c r="D213" s="492" t="s">
        <v>6</v>
      </c>
      <c r="E213" s="493">
        <v>234</v>
      </c>
      <c r="F213" s="65"/>
      <c r="G213" s="13"/>
      <c r="H213" s="13"/>
      <c r="I213" s="65"/>
    </row>
    <row r="214" spans="1:9" s="64" customFormat="1" ht="15.75" customHeight="1">
      <c r="A214" s="489">
        <v>2</v>
      </c>
      <c r="B214" s="490" t="s">
        <v>114</v>
      </c>
      <c r="C214" s="491" t="s">
        <v>96</v>
      </c>
      <c r="D214" s="492" t="s">
        <v>4</v>
      </c>
      <c r="E214" s="493">
        <v>234</v>
      </c>
      <c r="F214" s="65"/>
      <c r="G214" s="13"/>
      <c r="H214" s="13"/>
      <c r="I214" s="65"/>
    </row>
    <row r="215" spans="1:9" s="64" customFormat="1" ht="15.75" customHeight="1">
      <c r="A215" s="489">
        <v>1</v>
      </c>
      <c r="B215" s="490" t="s">
        <v>152</v>
      </c>
      <c r="C215" s="491" t="s">
        <v>153</v>
      </c>
      <c r="D215" s="492" t="s">
        <v>7</v>
      </c>
      <c r="E215" s="493">
        <v>234</v>
      </c>
      <c r="F215" s="65"/>
      <c r="G215" s="13"/>
      <c r="H215" s="13"/>
      <c r="I215" s="65"/>
    </row>
    <row r="216" spans="1:9" s="64" customFormat="1" ht="15.75" customHeight="1">
      <c r="A216" s="489">
        <v>1</v>
      </c>
      <c r="B216" s="490" t="s">
        <v>152</v>
      </c>
      <c r="C216" s="491" t="s">
        <v>113</v>
      </c>
      <c r="D216" s="492" t="s">
        <v>107</v>
      </c>
      <c r="E216" s="493">
        <v>234</v>
      </c>
      <c r="F216" s="65"/>
      <c r="G216" s="13"/>
      <c r="H216" s="13"/>
      <c r="I216" s="65"/>
    </row>
    <row r="217" spans="1:9" s="64" customFormat="1" ht="15.75" customHeight="1">
      <c r="A217" s="489">
        <v>2</v>
      </c>
      <c r="B217" s="490" t="s">
        <v>152</v>
      </c>
      <c r="C217" s="491" t="s">
        <v>118</v>
      </c>
      <c r="D217" s="492" t="s">
        <v>5</v>
      </c>
      <c r="E217" s="493">
        <v>234</v>
      </c>
      <c r="F217" s="65"/>
      <c r="G217" s="13"/>
      <c r="H217" s="13"/>
      <c r="I217" s="65"/>
    </row>
    <row r="218" spans="1:9" s="64" customFormat="1" ht="15.75" customHeight="1">
      <c r="A218" s="489">
        <v>3</v>
      </c>
      <c r="B218" s="490" t="s">
        <v>152</v>
      </c>
      <c r="C218" s="491" t="s">
        <v>109</v>
      </c>
      <c r="D218" s="492" t="s">
        <v>105</v>
      </c>
      <c r="E218" s="493">
        <v>234</v>
      </c>
      <c r="F218" s="65"/>
      <c r="G218" s="13"/>
      <c r="H218" s="13"/>
      <c r="I218" s="65"/>
    </row>
    <row r="219" spans="1:9" s="64" customFormat="1" ht="15.75" customHeight="1">
      <c r="A219" s="489">
        <v>1</v>
      </c>
      <c r="B219" s="490" t="s">
        <v>108</v>
      </c>
      <c r="C219" s="491" t="s">
        <v>94</v>
      </c>
      <c r="D219" s="492" t="s">
        <v>95</v>
      </c>
      <c r="E219" s="493">
        <v>213</v>
      </c>
      <c r="F219" s="65"/>
      <c r="G219" s="13"/>
      <c r="H219" s="13"/>
      <c r="I219" s="65"/>
    </row>
    <row r="220" spans="1:9" s="64" customFormat="1" ht="15.75" customHeight="1">
      <c r="A220" s="489">
        <v>2</v>
      </c>
      <c r="B220" s="490" t="s">
        <v>97</v>
      </c>
      <c r="C220" s="491" t="s">
        <v>92</v>
      </c>
      <c r="D220" s="492" t="s">
        <v>95</v>
      </c>
      <c r="E220" s="493">
        <v>157</v>
      </c>
      <c r="F220" s="65"/>
      <c r="G220" s="13"/>
      <c r="H220" s="13"/>
      <c r="I220" s="65"/>
    </row>
    <row r="221" spans="1:9" s="64" customFormat="1" ht="15.75" customHeight="1">
      <c r="A221" s="489">
        <v>1</v>
      </c>
      <c r="B221" s="490" t="s">
        <v>99</v>
      </c>
      <c r="C221" s="491" t="s">
        <v>96</v>
      </c>
      <c r="D221" s="492" t="s">
        <v>6</v>
      </c>
      <c r="E221" s="493">
        <v>152</v>
      </c>
      <c r="F221" s="65"/>
      <c r="G221" s="13"/>
      <c r="H221" s="13"/>
      <c r="I221" s="65"/>
    </row>
    <row r="222" spans="1:9" s="64" customFormat="1" ht="15.75" customHeight="1">
      <c r="A222" s="489">
        <v>1</v>
      </c>
      <c r="B222" s="490" t="s">
        <v>155</v>
      </c>
      <c r="C222" s="491" t="s">
        <v>112</v>
      </c>
      <c r="D222" s="492" t="s">
        <v>95</v>
      </c>
      <c r="E222" s="493">
        <v>134</v>
      </c>
      <c r="F222" s="65"/>
      <c r="G222" s="13"/>
      <c r="H222" s="13"/>
      <c r="I222" s="65"/>
    </row>
    <row r="223" spans="1:9" s="64" customFormat="1" ht="15.75" customHeight="1">
      <c r="A223" s="489">
        <v>1</v>
      </c>
      <c r="B223" s="490" t="s">
        <v>97</v>
      </c>
      <c r="C223" s="491" t="s">
        <v>113</v>
      </c>
      <c r="D223" s="492" t="s">
        <v>7</v>
      </c>
      <c r="E223" s="493">
        <v>132</v>
      </c>
      <c r="F223" s="65"/>
      <c r="G223" s="13"/>
      <c r="H223" s="13"/>
      <c r="I223" s="65"/>
    </row>
    <row r="224" spans="1:9" s="64" customFormat="1" ht="15.75" customHeight="1">
      <c r="A224" s="489">
        <v>3</v>
      </c>
      <c r="B224" s="490" t="s">
        <v>114</v>
      </c>
      <c r="C224" s="491" t="s">
        <v>100</v>
      </c>
      <c r="D224" s="492" t="s">
        <v>110</v>
      </c>
      <c r="E224" s="493">
        <v>130</v>
      </c>
      <c r="F224" s="65"/>
      <c r="G224" s="13"/>
      <c r="H224" s="13"/>
      <c r="I224" s="65"/>
    </row>
    <row r="225" spans="1:9" s="64" customFormat="1" ht="15.75" customHeight="1">
      <c r="A225" s="489">
        <v>3</v>
      </c>
      <c r="B225" s="490" t="s">
        <v>114</v>
      </c>
      <c r="C225" s="491" t="s">
        <v>104</v>
      </c>
      <c r="D225" s="492" t="s">
        <v>107</v>
      </c>
      <c r="E225" s="493">
        <v>130</v>
      </c>
      <c r="F225" s="65"/>
      <c r="G225" s="13"/>
      <c r="H225" s="13"/>
      <c r="I225" s="65"/>
    </row>
    <row r="226" spans="1:9" s="64" customFormat="1" ht="15.75" customHeight="1">
      <c r="A226" s="489">
        <v>3</v>
      </c>
      <c r="B226" s="490" t="s">
        <v>114</v>
      </c>
      <c r="C226" s="491" t="s">
        <v>104</v>
      </c>
      <c r="D226" s="492" t="s">
        <v>9</v>
      </c>
      <c r="E226" s="493">
        <v>130</v>
      </c>
      <c r="F226" s="65"/>
      <c r="G226" s="13"/>
      <c r="H226" s="13"/>
      <c r="I226" s="65"/>
    </row>
    <row r="227" spans="1:9" s="64" customFormat="1" ht="15.75" customHeight="1">
      <c r="A227" s="489">
        <v>2</v>
      </c>
      <c r="B227" s="490" t="s">
        <v>154</v>
      </c>
      <c r="C227" s="491" t="s">
        <v>96</v>
      </c>
      <c r="D227" s="492" t="s">
        <v>116</v>
      </c>
      <c r="E227" s="493">
        <v>130</v>
      </c>
      <c r="F227" s="65"/>
      <c r="G227" s="13"/>
      <c r="H227" s="13"/>
      <c r="I227" s="65"/>
    </row>
    <row r="228" spans="1:9" s="64" customFormat="1" ht="15.75" customHeight="1">
      <c r="A228" s="489">
        <v>2</v>
      </c>
      <c r="B228" s="490" t="s">
        <v>98</v>
      </c>
      <c r="C228" s="491" t="s">
        <v>94</v>
      </c>
      <c r="D228" s="492" t="s">
        <v>9</v>
      </c>
      <c r="E228" s="493">
        <v>124</v>
      </c>
      <c r="F228" s="65"/>
      <c r="G228" s="13"/>
      <c r="H228" s="13"/>
      <c r="I228" s="65"/>
    </row>
    <row r="229" spans="1:9" s="64" customFormat="1" ht="15.75" customHeight="1">
      <c r="A229" s="489">
        <v>1</v>
      </c>
      <c r="B229" s="490" t="s">
        <v>108</v>
      </c>
      <c r="C229" s="491" t="s">
        <v>115</v>
      </c>
      <c r="D229" s="492" t="s">
        <v>102</v>
      </c>
      <c r="E229" s="493">
        <v>123</v>
      </c>
      <c r="F229" s="65"/>
      <c r="G229" s="13"/>
      <c r="H229" s="13"/>
      <c r="I229" s="65"/>
    </row>
    <row r="230" spans="1:9" s="64" customFormat="1" ht="15.75" customHeight="1">
      <c r="A230" s="489">
        <v>1</v>
      </c>
      <c r="B230" s="490" t="s">
        <v>152</v>
      </c>
      <c r="C230" s="491" t="s">
        <v>100</v>
      </c>
      <c r="D230" s="492" t="s">
        <v>110</v>
      </c>
      <c r="E230" s="493">
        <v>123</v>
      </c>
      <c r="F230" s="65"/>
      <c r="G230" s="13"/>
      <c r="H230" s="13"/>
      <c r="I230" s="65"/>
    </row>
    <row r="231" spans="1:9" s="64" customFormat="1" ht="15.75" customHeight="1">
      <c r="A231" s="489">
        <v>1</v>
      </c>
      <c r="B231" s="490" t="s">
        <v>97</v>
      </c>
      <c r="C231" s="491" t="s">
        <v>153</v>
      </c>
      <c r="D231" s="492" t="s">
        <v>9</v>
      </c>
      <c r="E231" s="493">
        <v>123</v>
      </c>
      <c r="F231" s="65"/>
      <c r="G231" s="13"/>
      <c r="H231" s="13"/>
      <c r="I231" s="65"/>
    </row>
    <row r="232" spans="1:9" s="64" customFormat="1" ht="15.75" customHeight="1">
      <c r="A232" s="489">
        <v>2</v>
      </c>
      <c r="B232" s="490" t="s">
        <v>108</v>
      </c>
      <c r="C232" s="491" t="s">
        <v>96</v>
      </c>
      <c r="D232" s="492" t="s">
        <v>4</v>
      </c>
      <c r="E232" s="493">
        <v>109</v>
      </c>
      <c r="F232" s="65"/>
      <c r="G232" s="13"/>
      <c r="H232" s="13"/>
      <c r="I232" s="65"/>
    </row>
    <row r="233" spans="1:9" s="64" customFormat="1" ht="15.75" customHeight="1">
      <c r="A233" s="489">
        <v>1</v>
      </c>
      <c r="B233" s="490" t="s">
        <v>98</v>
      </c>
      <c r="C233" s="491" t="s">
        <v>115</v>
      </c>
      <c r="D233" s="492" t="s">
        <v>102</v>
      </c>
      <c r="E233" s="493">
        <v>98</v>
      </c>
      <c r="F233" s="65"/>
      <c r="G233" s="13"/>
      <c r="H233" s="13"/>
      <c r="I233" s="65"/>
    </row>
    <row r="234" spans="1:9" s="64" customFormat="1" ht="15.75" customHeight="1">
      <c r="A234" s="489">
        <v>2</v>
      </c>
      <c r="B234" s="490" t="s">
        <v>98</v>
      </c>
      <c r="C234" s="491" t="s">
        <v>113</v>
      </c>
      <c r="D234" s="492" t="s">
        <v>107</v>
      </c>
      <c r="E234" s="493">
        <v>89</v>
      </c>
      <c r="F234" s="65"/>
      <c r="G234" s="13"/>
      <c r="H234" s="13"/>
      <c r="I234" s="65"/>
    </row>
    <row r="235" spans="1:9" s="64" customFormat="1" ht="15.75" customHeight="1">
      <c r="A235" s="489">
        <v>2</v>
      </c>
      <c r="B235" s="490" t="s">
        <v>98</v>
      </c>
      <c r="C235" s="491" t="s">
        <v>96</v>
      </c>
      <c r="D235" s="492" t="s">
        <v>116</v>
      </c>
      <c r="E235" s="493">
        <v>87</v>
      </c>
      <c r="F235" s="65"/>
      <c r="G235" s="13"/>
      <c r="H235" s="13"/>
      <c r="I235" s="65"/>
    </row>
    <row r="236" spans="1:9" s="64" customFormat="1" ht="15.75" customHeight="1">
      <c r="A236" s="489">
        <v>1</v>
      </c>
      <c r="B236" s="490" t="s">
        <v>103</v>
      </c>
      <c r="C236" s="491" t="s">
        <v>101</v>
      </c>
      <c r="D236" s="492" t="s">
        <v>8</v>
      </c>
      <c r="E236" s="493">
        <v>87</v>
      </c>
      <c r="F236" s="65"/>
      <c r="G236" s="13"/>
      <c r="H236" s="13"/>
      <c r="I236" s="65"/>
    </row>
    <row r="237" spans="1:9" s="64" customFormat="1" ht="15.75" customHeight="1">
      <c r="A237" s="489">
        <v>1</v>
      </c>
      <c r="B237" s="490" t="s">
        <v>103</v>
      </c>
      <c r="C237" s="491" t="s">
        <v>109</v>
      </c>
      <c r="D237" s="492" t="s">
        <v>107</v>
      </c>
      <c r="E237" s="493">
        <v>87</v>
      </c>
      <c r="F237" s="65"/>
      <c r="G237" s="13"/>
      <c r="H237" s="13"/>
      <c r="I237" s="65"/>
    </row>
    <row r="238" spans="1:9" s="64" customFormat="1" ht="15.75" customHeight="1">
      <c r="A238" s="489">
        <v>1</v>
      </c>
      <c r="B238" s="490" t="s">
        <v>103</v>
      </c>
      <c r="C238" s="491" t="s">
        <v>118</v>
      </c>
      <c r="D238" s="492" t="s">
        <v>5</v>
      </c>
      <c r="E238" s="493">
        <v>87</v>
      </c>
      <c r="F238" s="65"/>
      <c r="G238" s="13"/>
      <c r="H238" s="13"/>
      <c r="I238" s="65"/>
    </row>
    <row r="239" spans="1:9" s="64" customFormat="1" ht="15.75" customHeight="1">
      <c r="A239" s="489">
        <v>1</v>
      </c>
      <c r="B239" s="490" t="s">
        <v>114</v>
      </c>
      <c r="C239" s="491" t="s">
        <v>106</v>
      </c>
      <c r="D239" s="492" t="s">
        <v>107</v>
      </c>
      <c r="E239" s="493">
        <v>87</v>
      </c>
      <c r="F239" s="65"/>
      <c r="G239" s="13"/>
      <c r="H239" s="13"/>
      <c r="I239" s="65"/>
    </row>
    <row r="240" spans="1:9" s="64" customFormat="1" ht="15.75" customHeight="1">
      <c r="A240" s="489">
        <v>1</v>
      </c>
      <c r="B240" s="490" t="s">
        <v>114</v>
      </c>
      <c r="C240" s="491" t="s">
        <v>101</v>
      </c>
      <c r="D240" s="492" t="s">
        <v>107</v>
      </c>
      <c r="E240" s="493">
        <v>87</v>
      </c>
      <c r="F240" s="65"/>
      <c r="G240" s="13"/>
      <c r="H240" s="13"/>
      <c r="I240" s="65"/>
    </row>
    <row r="241" spans="1:9" s="64" customFormat="1" ht="15.75" customHeight="1">
      <c r="A241" s="489">
        <v>2</v>
      </c>
      <c r="B241" s="490" t="s">
        <v>155</v>
      </c>
      <c r="C241" s="491" t="s">
        <v>115</v>
      </c>
      <c r="D241" s="492" t="s">
        <v>7</v>
      </c>
      <c r="E241" s="493">
        <v>86</v>
      </c>
      <c r="F241" s="65"/>
      <c r="G241" s="13"/>
      <c r="H241" s="13"/>
      <c r="I241" s="65"/>
    </row>
    <row r="242" spans="1:9" s="64" customFormat="1" ht="15.75" customHeight="1">
      <c r="A242" s="489">
        <v>2</v>
      </c>
      <c r="B242" s="490" t="s">
        <v>98</v>
      </c>
      <c r="C242" s="491" t="s">
        <v>100</v>
      </c>
      <c r="D242" s="492" t="s">
        <v>4</v>
      </c>
      <c r="E242" s="493">
        <v>86</v>
      </c>
      <c r="F242" s="65"/>
      <c r="G242" s="13"/>
      <c r="H242" s="13"/>
      <c r="I242" s="65"/>
    </row>
    <row r="243" spans="1:9" s="64" customFormat="1" ht="15.75" customHeight="1">
      <c r="A243" s="489">
        <v>1</v>
      </c>
      <c r="B243" s="490" t="s">
        <v>99</v>
      </c>
      <c r="C243" s="491" t="s">
        <v>92</v>
      </c>
      <c r="D243" s="492" t="s">
        <v>95</v>
      </c>
      <c r="E243" s="493">
        <v>86</v>
      </c>
      <c r="F243" s="65"/>
      <c r="G243" s="13"/>
      <c r="H243" s="13"/>
      <c r="I243" s="65"/>
    </row>
    <row r="244" spans="1:9" s="64" customFormat="1" ht="15.75" customHeight="1">
      <c r="A244" s="489">
        <v>2</v>
      </c>
      <c r="B244" s="490" t="s">
        <v>99</v>
      </c>
      <c r="C244" s="491" t="s">
        <v>92</v>
      </c>
      <c r="D244" s="492" t="s">
        <v>9</v>
      </c>
      <c r="E244" s="493">
        <v>86</v>
      </c>
      <c r="F244" s="65"/>
      <c r="G244" s="13"/>
      <c r="H244" s="13"/>
      <c r="I244" s="65"/>
    </row>
    <row r="245" spans="1:9" s="64" customFormat="1" ht="15.75" customHeight="1">
      <c r="A245" s="489">
        <v>2</v>
      </c>
      <c r="B245" s="490" t="s">
        <v>99</v>
      </c>
      <c r="C245" s="491" t="s">
        <v>118</v>
      </c>
      <c r="D245" s="492" t="s">
        <v>8</v>
      </c>
      <c r="E245" s="493">
        <v>86</v>
      </c>
      <c r="F245" s="65"/>
      <c r="G245" s="13"/>
      <c r="H245" s="13"/>
      <c r="I245" s="65"/>
    </row>
    <row r="246" spans="1:9" s="64" customFormat="1" ht="15.75" customHeight="1">
      <c r="A246" s="489">
        <v>2</v>
      </c>
      <c r="B246" s="490" t="s">
        <v>99</v>
      </c>
      <c r="C246" s="491" t="s">
        <v>113</v>
      </c>
      <c r="D246" s="492" t="s">
        <v>5</v>
      </c>
      <c r="E246" s="493">
        <v>86</v>
      </c>
      <c r="F246" s="65"/>
      <c r="G246" s="13"/>
      <c r="H246" s="13"/>
      <c r="I246" s="65"/>
    </row>
    <row r="247" spans="1:9" s="64" customFormat="1" ht="15.75" customHeight="1">
      <c r="A247" s="489">
        <v>3</v>
      </c>
      <c r="B247" s="490" t="s">
        <v>99</v>
      </c>
      <c r="C247" s="491" t="s">
        <v>96</v>
      </c>
      <c r="D247" s="492" t="s">
        <v>4</v>
      </c>
      <c r="E247" s="493">
        <v>86</v>
      </c>
      <c r="F247" s="65"/>
      <c r="G247" s="13"/>
      <c r="H247" s="13"/>
      <c r="I247" s="65"/>
    </row>
    <row r="248" spans="1:9" s="64" customFormat="1" ht="15.75" customHeight="1">
      <c r="A248" s="489">
        <v>2</v>
      </c>
      <c r="B248" s="490" t="s">
        <v>111</v>
      </c>
      <c r="C248" s="491" t="s">
        <v>115</v>
      </c>
      <c r="D248" s="492" t="s">
        <v>102</v>
      </c>
      <c r="E248" s="493">
        <v>86</v>
      </c>
      <c r="F248" s="65"/>
      <c r="G248" s="13"/>
      <c r="H248" s="13"/>
      <c r="I248" s="65"/>
    </row>
    <row r="249" spans="1:9" s="64" customFormat="1" ht="15.75" customHeight="1">
      <c r="A249" s="489">
        <v>1</v>
      </c>
      <c r="B249" s="490" t="s">
        <v>114</v>
      </c>
      <c r="C249" s="491" t="s">
        <v>106</v>
      </c>
      <c r="D249" s="492" t="s">
        <v>7</v>
      </c>
      <c r="E249" s="493">
        <v>86</v>
      </c>
      <c r="F249" s="65"/>
      <c r="G249" s="13"/>
      <c r="H249" s="13"/>
      <c r="I249" s="65"/>
    </row>
    <row r="250" spans="1:9" s="64" customFormat="1" ht="15.75" customHeight="1">
      <c r="A250" s="489">
        <v>2</v>
      </c>
      <c r="B250" s="490" t="s">
        <v>108</v>
      </c>
      <c r="C250" s="491" t="s">
        <v>92</v>
      </c>
      <c r="D250" s="492" t="s">
        <v>5</v>
      </c>
      <c r="E250" s="493">
        <v>86</v>
      </c>
      <c r="F250" s="65"/>
      <c r="G250" s="13"/>
      <c r="H250" s="13"/>
      <c r="I250" s="65"/>
    </row>
    <row r="251" spans="1:9" s="64" customFormat="1" ht="15.75" customHeight="1">
      <c r="A251" s="489">
        <v>1</v>
      </c>
      <c r="B251" s="490" t="s">
        <v>99</v>
      </c>
      <c r="C251" s="491" t="s">
        <v>104</v>
      </c>
      <c r="D251" s="492" t="s">
        <v>95</v>
      </c>
      <c r="E251" s="493">
        <v>84</v>
      </c>
      <c r="F251" s="65"/>
      <c r="G251" s="13"/>
      <c r="H251" s="13"/>
      <c r="I251" s="65"/>
    </row>
    <row r="252" spans="1:9" s="64" customFormat="1" ht="15.75" customHeight="1">
      <c r="A252" s="489">
        <v>2</v>
      </c>
      <c r="B252" s="490" t="s">
        <v>108</v>
      </c>
      <c r="C252" s="491" t="s">
        <v>94</v>
      </c>
      <c r="D252" s="492" t="s">
        <v>6</v>
      </c>
      <c r="E252" s="493">
        <v>81</v>
      </c>
      <c r="F252" s="65"/>
      <c r="G252" s="13"/>
      <c r="H252" s="13"/>
      <c r="I252" s="65"/>
    </row>
    <row r="253" spans="1:9" s="64" customFormat="1" ht="15.75" customHeight="1">
      <c r="A253" s="489">
        <v>2</v>
      </c>
      <c r="B253" s="490" t="s">
        <v>93</v>
      </c>
      <c r="C253" s="491" t="s">
        <v>96</v>
      </c>
      <c r="D253" s="492" t="s">
        <v>116</v>
      </c>
      <c r="E253" s="493">
        <v>80</v>
      </c>
      <c r="F253" s="65"/>
      <c r="G253" s="13"/>
      <c r="H253" s="13"/>
      <c r="I253" s="65"/>
    </row>
    <row r="254" spans="1:9" s="64" customFormat="1" ht="15.75" customHeight="1">
      <c r="A254" s="489">
        <v>3</v>
      </c>
      <c r="B254" s="490" t="s">
        <v>93</v>
      </c>
      <c r="C254" s="491" t="s">
        <v>117</v>
      </c>
      <c r="D254" s="492" t="s">
        <v>8</v>
      </c>
      <c r="E254" s="493">
        <v>80</v>
      </c>
      <c r="F254" s="65"/>
      <c r="G254" s="13"/>
      <c r="H254" s="13"/>
      <c r="I254" s="65"/>
    </row>
    <row r="255" spans="1:9" s="64" customFormat="1" ht="15.75" customHeight="1">
      <c r="A255" s="489">
        <v>1</v>
      </c>
      <c r="B255" s="490" t="s">
        <v>108</v>
      </c>
      <c r="C255" s="491" t="s">
        <v>112</v>
      </c>
      <c r="D255" s="492" t="s">
        <v>4</v>
      </c>
      <c r="E255" s="493">
        <v>80</v>
      </c>
      <c r="F255" s="65"/>
      <c r="G255" s="13"/>
      <c r="H255" s="13"/>
      <c r="I255" s="65"/>
    </row>
    <row r="256" spans="1:9" s="64" customFormat="1" ht="15.75" customHeight="1">
      <c r="A256" s="489">
        <v>1</v>
      </c>
      <c r="B256" s="490" t="s">
        <v>108</v>
      </c>
      <c r="C256" s="491" t="s">
        <v>153</v>
      </c>
      <c r="D256" s="492" t="s">
        <v>7</v>
      </c>
      <c r="E256" s="493">
        <v>80</v>
      </c>
      <c r="F256" s="65"/>
      <c r="G256" s="13"/>
      <c r="H256" s="13"/>
      <c r="I256" s="65"/>
    </row>
    <row r="257" spans="1:9" s="64" customFormat="1" ht="15.75" customHeight="1">
      <c r="A257" s="489">
        <v>2</v>
      </c>
      <c r="B257" s="490" t="s">
        <v>111</v>
      </c>
      <c r="C257" s="491" t="s">
        <v>96</v>
      </c>
      <c r="D257" s="492" t="s">
        <v>6</v>
      </c>
      <c r="E257" s="493">
        <v>78</v>
      </c>
      <c r="F257" s="65"/>
      <c r="G257" s="13"/>
      <c r="H257" s="13"/>
      <c r="I257" s="65"/>
    </row>
    <row r="258" spans="1:9" s="64" customFormat="1" ht="15.75" customHeight="1">
      <c r="A258" s="489">
        <v>1</v>
      </c>
      <c r="B258" s="490" t="s">
        <v>98</v>
      </c>
      <c r="C258" s="491" t="s">
        <v>118</v>
      </c>
      <c r="D258" s="492" t="s">
        <v>105</v>
      </c>
      <c r="E258" s="493">
        <v>76</v>
      </c>
      <c r="F258" s="65"/>
      <c r="G258" s="13"/>
      <c r="H258" s="13"/>
      <c r="I258" s="65"/>
    </row>
    <row r="259" spans="1:9" s="64" customFormat="1" ht="15.75" customHeight="1">
      <c r="A259" s="489">
        <v>2</v>
      </c>
      <c r="B259" s="490" t="s">
        <v>98</v>
      </c>
      <c r="C259" s="491" t="s">
        <v>109</v>
      </c>
      <c r="D259" s="492" t="s">
        <v>105</v>
      </c>
      <c r="E259" s="493">
        <v>76</v>
      </c>
      <c r="F259" s="65"/>
      <c r="G259" s="13"/>
      <c r="H259" s="13"/>
      <c r="I259" s="65"/>
    </row>
    <row r="260" spans="1:9" s="64" customFormat="1" ht="15.75" customHeight="1">
      <c r="A260" s="489">
        <v>1</v>
      </c>
      <c r="B260" s="490" t="s">
        <v>103</v>
      </c>
      <c r="C260" s="491" t="s">
        <v>100</v>
      </c>
      <c r="D260" s="492" t="s">
        <v>102</v>
      </c>
      <c r="E260" s="493">
        <v>76</v>
      </c>
      <c r="F260" s="65"/>
      <c r="G260" s="13"/>
      <c r="H260" s="13"/>
      <c r="I260" s="65"/>
    </row>
    <row r="261" spans="1:9" s="64" customFormat="1" ht="15.75" customHeight="1">
      <c r="A261" s="489">
        <v>2</v>
      </c>
      <c r="B261" s="490" t="s">
        <v>155</v>
      </c>
      <c r="C261" s="491" t="s">
        <v>118</v>
      </c>
      <c r="D261" s="492" t="s">
        <v>4</v>
      </c>
      <c r="E261" s="493">
        <v>75</v>
      </c>
      <c r="F261" s="65"/>
      <c r="G261" s="13"/>
      <c r="H261" s="13"/>
      <c r="I261" s="65"/>
    </row>
    <row r="262" spans="1:9" s="64" customFormat="1" ht="15.75" customHeight="1">
      <c r="A262" s="489">
        <v>3</v>
      </c>
      <c r="B262" s="490" t="s">
        <v>155</v>
      </c>
      <c r="C262" s="491" t="s">
        <v>96</v>
      </c>
      <c r="D262" s="492" t="s">
        <v>4</v>
      </c>
      <c r="E262" s="493">
        <v>75</v>
      </c>
      <c r="F262" s="65"/>
      <c r="G262" s="13"/>
      <c r="H262" s="13"/>
      <c r="I262" s="65"/>
    </row>
    <row r="263" spans="1:9" s="64" customFormat="1" ht="15.75" customHeight="1">
      <c r="A263" s="489">
        <v>1</v>
      </c>
      <c r="B263" s="490" t="s">
        <v>111</v>
      </c>
      <c r="C263" s="491" t="s">
        <v>112</v>
      </c>
      <c r="D263" s="492" t="s">
        <v>110</v>
      </c>
      <c r="E263" s="493">
        <v>75</v>
      </c>
      <c r="F263" s="65"/>
      <c r="G263" s="13"/>
      <c r="H263" s="13"/>
      <c r="I263" s="65"/>
    </row>
    <row r="264" spans="1:9" s="64" customFormat="1" ht="15.75" customHeight="1">
      <c r="A264" s="489">
        <v>1</v>
      </c>
      <c r="B264" s="490" t="s">
        <v>99</v>
      </c>
      <c r="C264" s="491" t="s">
        <v>109</v>
      </c>
      <c r="D264" s="492" t="s">
        <v>5</v>
      </c>
      <c r="E264" s="493">
        <v>73</v>
      </c>
      <c r="F264" s="65"/>
      <c r="G264" s="13"/>
      <c r="H264" s="13"/>
      <c r="I264" s="65"/>
    </row>
    <row r="265" spans="1:9" s="64" customFormat="1" ht="15.75" customHeight="1">
      <c r="A265" s="489">
        <v>2</v>
      </c>
      <c r="B265" s="490" t="s">
        <v>99</v>
      </c>
      <c r="C265" s="491" t="s">
        <v>100</v>
      </c>
      <c r="D265" s="492" t="s">
        <v>110</v>
      </c>
      <c r="E265" s="493">
        <v>73</v>
      </c>
      <c r="F265" s="65"/>
      <c r="G265" s="13"/>
      <c r="H265" s="13"/>
      <c r="I265" s="65"/>
    </row>
    <row r="266" spans="1:9" s="64" customFormat="1" ht="15.75" customHeight="1">
      <c r="A266" s="489">
        <v>2</v>
      </c>
      <c r="B266" s="490" t="s">
        <v>99</v>
      </c>
      <c r="C266" s="491" t="s">
        <v>153</v>
      </c>
      <c r="D266" s="492" t="s">
        <v>107</v>
      </c>
      <c r="E266" s="493">
        <v>73</v>
      </c>
      <c r="F266" s="65"/>
      <c r="G266" s="13"/>
      <c r="H266" s="13"/>
      <c r="I266" s="65"/>
    </row>
    <row r="267" spans="1:9" s="64" customFormat="1" ht="15.75" customHeight="1">
      <c r="A267" s="489">
        <v>2</v>
      </c>
      <c r="B267" s="490" t="s">
        <v>99</v>
      </c>
      <c r="C267" s="491" t="s">
        <v>117</v>
      </c>
      <c r="D267" s="492" t="s">
        <v>5</v>
      </c>
      <c r="E267" s="493">
        <v>73</v>
      </c>
      <c r="F267" s="65"/>
      <c r="G267" s="13"/>
      <c r="H267" s="13"/>
      <c r="I267" s="65"/>
    </row>
    <row r="268" spans="1:9" s="64" customFormat="1" ht="15.75" customHeight="1">
      <c r="A268" s="489">
        <v>3</v>
      </c>
      <c r="B268" s="490" t="s">
        <v>99</v>
      </c>
      <c r="C268" s="491" t="s">
        <v>96</v>
      </c>
      <c r="D268" s="492" t="s">
        <v>5</v>
      </c>
      <c r="E268" s="493">
        <v>73</v>
      </c>
      <c r="F268" s="65"/>
      <c r="G268" s="13"/>
      <c r="H268" s="13"/>
      <c r="I268" s="65"/>
    </row>
    <row r="269" spans="1:9" s="64" customFormat="1" ht="15.75" customHeight="1">
      <c r="A269" s="489">
        <v>1</v>
      </c>
      <c r="B269" s="490" t="s">
        <v>93</v>
      </c>
      <c r="C269" s="491" t="s">
        <v>106</v>
      </c>
      <c r="D269" s="492" t="s">
        <v>107</v>
      </c>
      <c r="E269" s="493">
        <v>73</v>
      </c>
      <c r="F269" s="65"/>
      <c r="G269" s="13"/>
      <c r="H269" s="13"/>
      <c r="I269" s="65"/>
    </row>
    <row r="270" spans="1:9" s="64" customFormat="1" ht="15.75" customHeight="1">
      <c r="A270" s="489">
        <v>2</v>
      </c>
      <c r="B270" s="490" t="s">
        <v>93</v>
      </c>
      <c r="C270" s="491" t="s">
        <v>92</v>
      </c>
      <c r="D270" s="492" t="s">
        <v>9</v>
      </c>
      <c r="E270" s="493">
        <v>73</v>
      </c>
      <c r="F270" s="65"/>
      <c r="G270" s="13"/>
      <c r="H270" s="13"/>
      <c r="I270" s="65"/>
    </row>
    <row r="271" spans="1:9" s="64" customFormat="1" ht="15.75" customHeight="1">
      <c r="A271" s="489">
        <v>2</v>
      </c>
      <c r="B271" s="490" t="s">
        <v>93</v>
      </c>
      <c r="C271" s="491" t="s">
        <v>113</v>
      </c>
      <c r="D271" s="492" t="s">
        <v>7</v>
      </c>
      <c r="E271" s="493">
        <v>73</v>
      </c>
      <c r="F271" s="65"/>
      <c r="G271" s="13"/>
      <c r="H271" s="13"/>
      <c r="I271" s="65"/>
    </row>
    <row r="272" spans="1:9" s="64" customFormat="1" ht="15.75" customHeight="1">
      <c r="A272" s="489">
        <v>2</v>
      </c>
      <c r="B272" s="490" t="s">
        <v>98</v>
      </c>
      <c r="C272" s="491" t="s">
        <v>117</v>
      </c>
      <c r="D272" s="492" t="s">
        <v>102</v>
      </c>
      <c r="E272" s="493">
        <v>67</v>
      </c>
      <c r="F272" s="65"/>
      <c r="G272" s="13"/>
      <c r="H272" s="13"/>
      <c r="I272" s="65"/>
    </row>
    <row r="273" spans="1:9" s="64" customFormat="1" ht="15.75" customHeight="1">
      <c r="A273" s="489">
        <v>1</v>
      </c>
      <c r="B273" s="490" t="s">
        <v>91</v>
      </c>
      <c r="C273" s="491" t="s">
        <v>92</v>
      </c>
      <c r="D273" s="492" t="s">
        <v>9</v>
      </c>
      <c r="E273" s="493">
        <v>67</v>
      </c>
      <c r="F273" s="65"/>
      <c r="G273" s="13"/>
      <c r="H273" s="13"/>
      <c r="I273" s="65"/>
    </row>
    <row r="274" spans="1:9" s="64" customFormat="1" ht="15.75" customHeight="1">
      <c r="A274" s="489">
        <v>1</v>
      </c>
      <c r="B274" s="490" t="s">
        <v>114</v>
      </c>
      <c r="C274" s="491" t="s">
        <v>94</v>
      </c>
      <c r="D274" s="492" t="s">
        <v>9</v>
      </c>
      <c r="E274" s="493">
        <v>67</v>
      </c>
      <c r="F274" s="65"/>
      <c r="G274" s="13"/>
      <c r="H274" s="13"/>
      <c r="I274" s="65"/>
    </row>
    <row r="275" spans="1:9" s="64" customFormat="1" ht="15.75" customHeight="1">
      <c r="A275" s="489">
        <v>1</v>
      </c>
      <c r="B275" s="490" t="s">
        <v>98</v>
      </c>
      <c r="C275" s="491" t="s">
        <v>92</v>
      </c>
      <c r="D275" s="492" t="s">
        <v>5</v>
      </c>
      <c r="E275" s="493">
        <v>65</v>
      </c>
      <c r="F275" s="65"/>
      <c r="G275" s="13"/>
      <c r="H275" s="13"/>
      <c r="I275" s="65"/>
    </row>
    <row r="276" spans="1:9" s="64" customFormat="1" ht="15.75" customHeight="1">
      <c r="A276" s="489">
        <v>2</v>
      </c>
      <c r="B276" s="490" t="s">
        <v>98</v>
      </c>
      <c r="C276" s="491" t="s">
        <v>96</v>
      </c>
      <c r="D276" s="492" t="s">
        <v>116</v>
      </c>
      <c r="E276" s="493">
        <v>65</v>
      </c>
      <c r="F276" s="65"/>
      <c r="G276" s="13"/>
      <c r="H276" s="13"/>
      <c r="I276" s="65"/>
    </row>
    <row r="277" spans="1:9" s="64" customFormat="1" ht="15.75" customHeight="1">
      <c r="A277" s="489">
        <v>2</v>
      </c>
      <c r="B277" s="490" t="s">
        <v>98</v>
      </c>
      <c r="C277" s="491" t="s">
        <v>153</v>
      </c>
      <c r="D277" s="492" t="s">
        <v>107</v>
      </c>
      <c r="E277" s="493">
        <v>65</v>
      </c>
      <c r="F277" s="65"/>
      <c r="G277" s="13"/>
      <c r="H277" s="13"/>
      <c r="I277" s="65"/>
    </row>
    <row r="278" spans="1:9" s="64" customFormat="1" ht="15.75" customHeight="1">
      <c r="A278" s="489">
        <v>2</v>
      </c>
      <c r="B278" s="490" t="s">
        <v>91</v>
      </c>
      <c r="C278" s="491" t="s">
        <v>115</v>
      </c>
      <c r="D278" s="492" t="s">
        <v>102</v>
      </c>
      <c r="E278" s="493">
        <v>65</v>
      </c>
      <c r="F278" s="65"/>
      <c r="G278" s="13"/>
      <c r="H278" s="13"/>
      <c r="I278" s="65"/>
    </row>
    <row r="279" spans="1:9" s="64" customFormat="1" ht="15.75" customHeight="1">
      <c r="A279" s="489">
        <v>3</v>
      </c>
      <c r="B279" s="490" t="s">
        <v>91</v>
      </c>
      <c r="C279" s="491" t="s">
        <v>92</v>
      </c>
      <c r="D279" s="492" t="s">
        <v>7</v>
      </c>
      <c r="E279" s="493">
        <v>65</v>
      </c>
      <c r="F279" s="65"/>
      <c r="G279" s="13"/>
      <c r="H279" s="13"/>
      <c r="I279" s="65"/>
    </row>
    <row r="280" spans="1:9" s="64" customFormat="1" ht="15.75" customHeight="1">
      <c r="A280" s="489">
        <v>1</v>
      </c>
      <c r="B280" s="490" t="s">
        <v>103</v>
      </c>
      <c r="C280" s="491" t="s">
        <v>113</v>
      </c>
      <c r="D280" s="492" t="s">
        <v>7</v>
      </c>
      <c r="E280" s="493">
        <v>65</v>
      </c>
      <c r="F280" s="65"/>
      <c r="G280" s="13"/>
      <c r="H280" s="13"/>
      <c r="I280" s="65"/>
    </row>
    <row r="281" spans="1:9" s="64" customFormat="1" ht="15.75" customHeight="1">
      <c r="A281" s="489">
        <v>1</v>
      </c>
      <c r="B281" s="490" t="s">
        <v>103</v>
      </c>
      <c r="C281" s="491" t="s">
        <v>94</v>
      </c>
      <c r="D281" s="492" t="s">
        <v>6</v>
      </c>
      <c r="E281" s="493">
        <v>65</v>
      </c>
      <c r="F281" s="65"/>
      <c r="G281" s="13"/>
      <c r="H281" s="13"/>
      <c r="I281" s="65"/>
    </row>
    <row r="282" spans="1:9" s="64" customFormat="1" ht="15.75" customHeight="1">
      <c r="A282" s="489">
        <v>1</v>
      </c>
      <c r="B282" s="490" t="s">
        <v>103</v>
      </c>
      <c r="C282" s="491" t="s">
        <v>92</v>
      </c>
      <c r="D282" s="492" t="s">
        <v>107</v>
      </c>
      <c r="E282" s="493">
        <v>65</v>
      </c>
      <c r="F282" s="65"/>
      <c r="G282" s="13"/>
      <c r="H282" s="13"/>
      <c r="I282" s="65"/>
    </row>
    <row r="283" spans="1:9" s="64" customFormat="1" ht="15.75" customHeight="1">
      <c r="A283" s="489">
        <v>1</v>
      </c>
      <c r="B283" s="490" t="s">
        <v>103</v>
      </c>
      <c r="C283" s="491" t="s">
        <v>117</v>
      </c>
      <c r="D283" s="492" t="s">
        <v>8</v>
      </c>
      <c r="E283" s="493">
        <v>65</v>
      </c>
      <c r="F283" s="65"/>
      <c r="G283" s="13"/>
      <c r="H283" s="13"/>
      <c r="I283" s="65"/>
    </row>
    <row r="284" spans="1:9" s="64" customFormat="1" ht="15.75" customHeight="1">
      <c r="A284" s="489">
        <v>1</v>
      </c>
      <c r="B284" s="490" t="s">
        <v>103</v>
      </c>
      <c r="C284" s="491" t="s">
        <v>106</v>
      </c>
      <c r="D284" s="492" t="s">
        <v>105</v>
      </c>
      <c r="E284" s="493">
        <v>65</v>
      </c>
      <c r="F284" s="65"/>
      <c r="G284" s="13"/>
      <c r="H284" s="13"/>
      <c r="I284" s="65"/>
    </row>
    <row r="285" spans="1:9" s="64" customFormat="1" ht="15.75" customHeight="1">
      <c r="A285" s="489">
        <v>1</v>
      </c>
      <c r="B285" s="490" t="s">
        <v>103</v>
      </c>
      <c r="C285" s="491" t="s">
        <v>112</v>
      </c>
      <c r="D285" s="492" t="s">
        <v>116</v>
      </c>
      <c r="E285" s="493">
        <v>65</v>
      </c>
      <c r="F285" s="65"/>
      <c r="G285" s="13"/>
      <c r="H285" s="13"/>
      <c r="I285" s="65"/>
    </row>
    <row r="286" spans="1:9" s="64" customFormat="1" ht="15.75" customHeight="1">
      <c r="A286" s="489">
        <v>1</v>
      </c>
      <c r="B286" s="490" t="s">
        <v>103</v>
      </c>
      <c r="C286" s="491" t="s">
        <v>109</v>
      </c>
      <c r="D286" s="492" t="s">
        <v>105</v>
      </c>
      <c r="E286" s="493">
        <v>65</v>
      </c>
      <c r="F286" s="65"/>
      <c r="G286" s="13"/>
      <c r="H286" s="13"/>
      <c r="I286" s="65"/>
    </row>
    <row r="287" spans="1:9" s="64" customFormat="1" ht="15.75" customHeight="1">
      <c r="A287" s="489">
        <v>1</v>
      </c>
      <c r="B287" s="490" t="s">
        <v>111</v>
      </c>
      <c r="C287" s="491" t="s">
        <v>153</v>
      </c>
      <c r="D287" s="492" t="s">
        <v>107</v>
      </c>
      <c r="E287" s="493">
        <v>65</v>
      </c>
      <c r="F287" s="65"/>
      <c r="G287" s="13"/>
      <c r="H287" s="13"/>
      <c r="I287" s="65"/>
    </row>
    <row r="288" spans="1:9" s="64" customFormat="1" ht="15.75" customHeight="1">
      <c r="A288" s="489">
        <v>1</v>
      </c>
      <c r="B288" s="490" t="s">
        <v>111</v>
      </c>
      <c r="C288" s="491" t="s">
        <v>101</v>
      </c>
      <c r="D288" s="492" t="s">
        <v>102</v>
      </c>
      <c r="E288" s="493">
        <v>65</v>
      </c>
      <c r="F288" s="65"/>
      <c r="G288" s="13"/>
      <c r="H288" s="13"/>
      <c r="I288" s="65"/>
    </row>
    <row r="289" spans="1:9" s="64" customFormat="1" ht="15.75" customHeight="1">
      <c r="A289" s="489">
        <v>1</v>
      </c>
      <c r="B289" s="490" t="s">
        <v>114</v>
      </c>
      <c r="C289" s="491" t="s">
        <v>113</v>
      </c>
      <c r="D289" s="492" t="s">
        <v>7</v>
      </c>
      <c r="E289" s="493">
        <v>65</v>
      </c>
      <c r="F289" s="65"/>
      <c r="G289" s="13"/>
      <c r="H289" s="13"/>
      <c r="I289" s="65"/>
    </row>
    <row r="290" spans="1:9" s="64" customFormat="1" ht="15.75" customHeight="1">
      <c r="A290" s="489">
        <v>3</v>
      </c>
      <c r="B290" s="490" t="s">
        <v>114</v>
      </c>
      <c r="C290" s="491" t="s">
        <v>96</v>
      </c>
      <c r="D290" s="492" t="s">
        <v>116</v>
      </c>
      <c r="E290" s="493">
        <v>65</v>
      </c>
      <c r="F290" s="65"/>
      <c r="G290" s="13"/>
      <c r="H290" s="13"/>
      <c r="I290" s="65"/>
    </row>
    <row r="291" spans="1:9" s="64" customFormat="1" ht="15.75" customHeight="1">
      <c r="A291" s="489">
        <v>1</v>
      </c>
      <c r="B291" s="490" t="s">
        <v>93</v>
      </c>
      <c r="C291" s="491" t="s">
        <v>100</v>
      </c>
      <c r="D291" s="492" t="s">
        <v>110</v>
      </c>
      <c r="E291" s="493">
        <v>65</v>
      </c>
      <c r="F291" s="65"/>
      <c r="G291" s="13"/>
      <c r="H291" s="13"/>
      <c r="I291" s="65"/>
    </row>
    <row r="292" spans="1:9" s="64" customFormat="1" ht="15.75" customHeight="1">
      <c r="A292" s="489">
        <v>2</v>
      </c>
      <c r="B292" s="490" t="s">
        <v>97</v>
      </c>
      <c r="C292" s="491" t="s">
        <v>117</v>
      </c>
      <c r="D292" s="492" t="s">
        <v>102</v>
      </c>
      <c r="E292" s="493">
        <v>65</v>
      </c>
      <c r="F292" s="65"/>
      <c r="G292" s="13"/>
      <c r="H292" s="13"/>
      <c r="I292" s="65"/>
    </row>
    <row r="293" spans="1:9" s="64" customFormat="1" ht="15.75" customHeight="1">
      <c r="A293" s="489">
        <v>1</v>
      </c>
      <c r="B293" s="490" t="s">
        <v>154</v>
      </c>
      <c r="C293" s="491" t="s">
        <v>112</v>
      </c>
      <c r="D293" s="492" t="s">
        <v>9</v>
      </c>
      <c r="E293" s="493">
        <v>65</v>
      </c>
      <c r="F293" s="65"/>
      <c r="G293" s="13"/>
      <c r="H293" s="13"/>
      <c r="I293" s="65"/>
    </row>
    <row r="294" spans="1:9" s="64" customFormat="1" ht="15.75" customHeight="1">
      <c r="A294" s="489">
        <v>2</v>
      </c>
      <c r="B294" s="490" t="s">
        <v>98</v>
      </c>
      <c r="C294" s="491" t="s">
        <v>96</v>
      </c>
      <c r="D294" s="492" t="s">
        <v>6</v>
      </c>
      <c r="E294" s="493">
        <v>64</v>
      </c>
      <c r="F294" s="65"/>
      <c r="G294" s="13"/>
      <c r="H294" s="13"/>
      <c r="I294" s="65"/>
    </row>
    <row r="295" spans="1:9" s="64" customFormat="1" ht="15.75" customHeight="1">
      <c r="A295" s="489">
        <v>2</v>
      </c>
      <c r="B295" s="490" t="s">
        <v>111</v>
      </c>
      <c r="C295" s="491" t="s">
        <v>109</v>
      </c>
      <c r="D295" s="492" t="s">
        <v>5</v>
      </c>
      <c r="E295" s="493">
        <v>64</v>
      </c>
      <c r="F295" s="65"/>
      <c r="G295" s="13"/>
      <c r="H295" s="13"/>
      <c r="I295" s="65"/>
    </row>
    <row r="296" spans="1:9" s="64" customFormat="1" ht="15.75" customHeight="1">
      <c r="A296" s="489">
        <v>2</v>
      </c>
      <c r="B296" s="490" t="s">
        <v>91</v>
      </c>
      <c r="C296" s="491" t="s">
        <v>104</v>
      </c>
      <c r="D296" s="492" t="s">
        <v>95</v>
      </c>
      <c r="E296" s="493">
        <v>61</v>
      </c>
      <c r="F296" s="65"/>
      <c r="G296" s="13"/>
      <c r="H296" s="13"/>
      <c r="I296" s="65"/>
    </row>
    <row r="297" spans="1:9" s="64" customFormat="1" ht="15.75" customHeight="1">
      <c r="A297" s="489">
        <v>2</v>
      </c>
      <c r="B297" s="490" t="s">
        <v>91</v>
      </c>
      <c r="C297" s="491" t="s">
        <v>94</v>
      </c>
      <c r="D297" s="492" t="s">
        <v>6</v>
      </c>
      <c r="E297" s="493">
        <v>61</v>
      </c>
      <c r="F297" s="65"/>
      <c r="G297" s="13"/>
      <c r="H297" s="13"/>
      <c r="I297" s="65"/>
    </row>
    <row r="298" spans="1:9" s="64" customFormat="1" ht="15.75" customHeight="1">
      <c r="A298" s="489">
        <v>2</v>
      </c>
      <c r="B298" s="490" t="s">
        <v>91</v>
      </c>
      <c r="C298" s="491" t="s">
        <v>96</v>
      </c>
      <c r="D298" s="492" t="s">
        <v>4</v>
      </c>
      <c r="E298" s="493">
        <v>61</v>
      </c>
      <c r="F298" s="65"/>
      <c r="G298" s="13"/>
      <c r="H298" s="13"/>
      <c r="I298" s="65"/>
    </row>
    <row r="299" spans="1:9" s="64" customFormat="1" ht="15.75" customHeight="1">
      <c r="A299" s="489">
        <v>2</v>
      </c>
      <c r="B299" s="490" t="s">
        <v>98</v>
      </c>
      <c r="C299" s="491" t="s">
        <v>153</v>
      </c>
      <c r="D299" s="492" t="s">
        <v>7</v>
      </c>
      <c r="E299" s="493">
        <v>56</v>
      </c>
      <c r="F299" s="65"/>
      <c r="G299" s="13"/>
      <c r="H299" s="13"/>
      <c r="I299" s="65"/>
    </row>
    <row r="300" spans="1:9" s="64" customFormat="1" ht="15.75" customHeight="1">
      <c r="A300" s="489">
        <v>2</v>
      </c>
      <c r="B300" s="490" t="s">
        <v>98</v>
      </c>
      <c r="C300" s="491" t="s">
        <v>96</v>
      </c>
      <c r="D300" s="492" t="s">
        <v>4</v>
      </c>
      <c r="E300" s="493">
        <v>56</v>
      </c>
      <c r="F300" s="65"/>
      <c r="G300" s="13"/>
      <c r="H300" s="13"/>
      <c r="I300" s="65"/>
    </row>
    <row r="301" spans="1:9" s="64" customFormat="1" ht="15.75" customHeight="1">
      <c r="A301" s="489">
        <v>1</v>
      </c>
      <c r="B301" s="490" t="s">
        <v>99</v>
      </c>
      <c r="C301" s="491" t="s">
        <v>112</v>
      </c>
      <c r="D301" s="492" t="s">
        <v>95</v>
      </c>
      <c r="E301" s="493">
        <v>56</v>
      </c>
      <c r="F301" s="65"/>
      <c r="G301" s="13"/>
      <c r="H301" s="13"/>
      <c r="I301" s="65"/>
    </row>
    <row r="302" spans="1:9" s="64" customFormat="1" ht="15.75" customHeight="1">
      <c r="A302" s="489">
        <v>1</v>
      </c>
      <c r="B302" s="490" t="s">
        <v>114</v>
      </c>
      <c r="C302" s="491" t="s">
        <v>109</v>
      </c>
      <c r="D302" s="492" t="s">
        <v>105</v>
      </c>
      <c r="E302" s="493">
        <v>56</v>
      </c>
      <c r="F302" s="65"/>
      <c r="G302" s="13"/>
      <c r="H302" s="13"/>
      <c r="I302" s="65"/>
    </row>
    <row r="303" spans="1:9" s="64" customFormat="1" ht="15.75" customHeight="1">
      <c r="A303" s="489">
        <v>1</v>
      </c>
      <c r="B303" s="490" t="s">
        <v>98</v>
      </c>
      <c r="C303" s="491" t="s">
        <v>94</v>
      </c>
      <c r="D303" s="492" t="s">
        <v>9</v>
      </c>
      <c r="E303" s="493">
        <v>54</v>
      </c>
      <c r="F303" s="65"/>
      <c r="G303" s="13"/>
      <c r="H303" s="13"/>
      <c r="I303" s="65"/>
    </row>
    <row r="304" spans="1:9" s="64" customFormat="1" ht="15.75" customHeight="1">
      <c r="A304" s="489">
        <v>1</v>
      </c>
      <c r="B304" s="490" t="s">
        <v>98</v>
      </c>
      <c r="C304" s="491" t="s">
        <v>115</v>
      </c>
      <c r="D304" s="492" t="s">
        <v>8</v>
      </c>
      <c r="E304" s="493">
        <v>54</v>
      </c>
      <c r="F304" s="65"/>
      <c r="G304" s="13"/>
      <c r="H304" s="13"/>
      <c r="I304" s="65"/>
    </row>
    <row r="305" spans="1:9" s="64" customFormat="1" ht="15.75" customHeight="1">
      <c r="A305" s="489">
        <v>2</v>
      </c>
      <c r="B305" s="490" t="s">
        <v>98</v>
      </c>
      <c r="C305" s="491" t="s">
        <v>112</v>
      </c>
      <c r="D305" s="492" t="s">
        <v>110</v>
      </c>
      <c r="E305" s="493">
        <v>54</v>
      </c>
      <c r="F305" s="65"/>
      <c r="G305" s="13"/>
      <c r="H305" s="13"/>
      <c r="I305" s="65"/>
    </row>
    <row r="306" spans="1:9" s="64" customFormat="1" ht="15.75" customHeight="1">
      <c r="A306" s="489">
        <v>1</v>
      </c>
      <c r="B306" s="490" t="s">
        <v>91</v>
      </c>
      <c r="C306" s="491" t="s">
        <v>104</v>
      </c>
      <c r="D306" s="492" t="s">
        <v>95</v>
      </c>
      <c r="E306" s="493">
        <v>54</v>
      </c>
      <c r="F306" s="65"/>
      <c r="G306" s="13"/>
      <c r="H306" s="13"/>
      <c r="I306" s="65"/>
    </row>
    <row r="307" spans="1:9" s="64" customFormat="1" ht="15.75" customHeight="1">
      <c r="A307" s="489">
        <v>1</v>
      </c>
      <c r="B307" s="490" t="s">
        <v>91</v>
      </c>
      <c r="C307" s="491" t="s">
        <v>115</v>
      </c>
      <c r="D307" s="492" t="s">
        <v>8</v>
      </c>
      <c r="E307" s="493">
        <v>54</v>
      </c>
      <c r="F307" s="65"/>
      <c r="G307" s="13"/>
      <c r="H307" s="13"/>
      <c r="I307" s="65"/>
    </row>
    <row r="308" spans="1:9" s="64" customFormat="1" ht="15.75" customHeight="1">
      <c r="A308" s="489">
        <v>2</v>
      </c>
      <c r="B308" s="490" t="s">
        <v>91</v>
      </c>
      <c r="C308" s="491" t="s">
        <v>96</v>
      </c>
      <c r="D308" s="492" t="s">
        <v>116</v>
      </c>
      <c r="E308" s="493">
        <v>54</v>
      </c>
      <c r="F308" s="65"/>
      <c r="G308" s="13"/>
      <c r="H308" s="13"/>
      <c r="I308" s="65"/>
    </row>
    <row r="309" spans="1:9" s="64" customFormat="1" ht="15.75" customHeight="1">
      <c r="A309" s="489">
        <v>3</v>
      </c>
      <c r="B309" s="490" t="s">
        <v>91</v>
      </c>
      <c r="C309" s="491" t="s">
        <v>94</v>
      </c>
      <c r="D309" s="492" t="s">
        <v>7</v>
      </c>
      <c r="E309" s="493">
        <v>54</v>
      </c>
      <c r="F309" s="65"/>
      <c r="G309" s="13"/>
      <c r="H309" s="13"/>
      <c r="I309" s="65"/>
    </row>
    <row r="310" spans="1:9" s="64" customFormat="1" ht="15.75" customHeight="1">
      <c r="A310" s="489">
        <v>1</v>
      </c>
      <c r="B310" s="490" t="s">
        <v>103</v>
      </c>
      <c r="C310" s="491" t="s">
        <v>96</v>
      </c>
      <c r="D310" s="492" t="s">
        <v>7</v>
      </c>
      <c r="E310" s="493">
        <v>54</v>
      </c>
      <c r="F310" s="65"/>
      <c r="G310" s="13"/>
      <c r="H310" s="13"/>
      <c r="I310" s="65"/>
    </row>
    <row r="311" spans="1:9" s="64" customFormat="1" ht="15.75" customHeight="1">
      <c r="A311" s="489">
        <v>1</v>
      </c>
      <c r="B311" s="490" t="s">
        <v>103</v>
      </c>
      <c r="C311" s="491" t="s">
        <v>94</v>
      </c>
      <c r="D311" s="492" t="s">
        <v>95</v>
      </c>
      <c r="E311" s="493">
        <v>54</v>
      </c>
      <c r="F311" s="65"/>
      <c r="G311" s="13"/>
      <c r="H311" s="13"/>
      <c r="I311" s="65"/>
    </row>
    <row r="312" spans="1:9" s="64" customFormat="1" ht="15.75" customHeight="1">
      <c r="A312" s="489">
        <v>1</v>
      </c>
      <c r="B312" s="490" t="s">
        <v>103</v>
      </c>
      <c r="C312" s="491" t="s">
        <v>92</v>
      </c>
      <c r="D312" s="492" t="s">
        <v>5</v>
      </c>
      <c r="E312" s="493">
        <v>54</v>
      </c>
      <c r="F312" s="65"/>
      <c r="G312" s="13"/>
      <c r="H312" s="13"/>
      <c r="I312" s="65"/>
    </row>
    <row r="313" spans="1:9" s="64" customFormat="1" ht="15.75" customHeight="1">
      <c r="A313" s="489">
        <v>1</v>
      </c>
      <c r="B313" s="490" t="s">
        <v>103</v>
      </c>
      <c r="C313" s="491" t="s">
        <v>115</v>
      </c>
      <c r="D313" s="492" t="s">
        <v>102</v>
      </c>
      <c r="E313" s="493">
        <v>54</v>
      </c>
      <c r="F313" s="65"/>
      <c r="G313" s="13"/>
      <c r="H313" s="13"/>
      <c r="I313" s="65"/>
    </row>
    <row r="314" spans="1:9" s="64" customFormat="1" ht="15.75" customHeight="1">
      <c r="A314" s="489">
        <v>1</v>
      </c>
      <c r="B314" s="490" t="s">
        <v>103</v>
      </c>
      <c r="C314" s="491" t="s">
        <v>117</v>
      </c>
      <c r="D314" s="492" t="s">
        <v>110</v>
      </c>
      <c r="E314" s="493">
        <v>54</v>
      </c>
      <c r="F314" s="65"/>
      <c r="G314" s="13"/>
      <c r="H314" s="13"/>
      <c r="I314" s="65"/>
    </row>
    <row r="315" spans="1:9" s="64" customFormat="1" ht="15.75" customHeight="1">
      <c r="A315" s="489">
        <v>1</v>
      </c>
      <c r="B315" s="490" t="s">
        <v>111</v>
      </c>
      <c r="C315" s="491" t="s">
        <v>106</v>
      </c>
      <c r="D315" s="492" t="s">
        <v>7</v>
      </c>
      <c r="E315" s="493">
        <v>54</v>
      </c>
      <c r="F315" s="65"/>
      <c r="G315" s="13"/>
      <c r="H315" s="13"/>
      <c r="I315" s="65"/>
    </row>
    <row r="316" spans="1:9" s="64" customFormat="1" ht="15.75" customHeight="1">
      <c r="A316" s="489">
        <v>1</v>
      </c>
      <c r="B316" s="490" t="s">
        <v>111</v>
      </c>
      <c r="C316" s="491" t="s">
        <v>113</v>
      </c>
      <c r="D316" s="492" t="s">
        <v>7</v>
      </c>
      <c r="E316" s="493">
        <v>54</v>
      </c>
      <c r="F316" s="65"/>
      <c r="G316" s="13"/>
      <c r="H316" s="13"/>
      <c r="I316" s="65"/>
    </row>
    <row r="317" spans="1:9" s="64" customFormat="1" ht="15.75" customHeight="1">
      <c r="A317" s="489">
        <v>2</v>
      </c>
      <c r="B317" s="490" t="s">
        <v>111</v>
      </c>
      <c r="C317" s="491" t="s">
        <v>106</v>
      </c>
      <c r="D317" s="492" t="s">
        <v>107</v>
      </c>
      <c r="E317" s="493">
        <v>54</v>
      </c>
      <c r="F317" s="65"/>
      <c r="G317" s="13"/>
      <c r="H317" s="13"/>
      <c r="I317" s="65"/>
    </row>
    <row r="318" spans="1:9" s="64" customFormat="1" ht="15.75" customHeight="1">
      <c r="A318" s="489">
        <v>1</v>
      </c>
      <c r="B318" s="490" t="s">
        <v>114</v>
      </c>
      <c r="C318" s="491" t="s">
        <v>101</v>
      </c>
      <c r="D318" s="492" t="s">
        <v>8</v>
      </c>
      <c r="E318" s="493">
        <v>54</v>
      </c>
      <c r="F318" s="65"/>
      <c r="G318" s="13"/>
      <c r="H318" s="13"/>
      <c r="I318" s="65"/>
    </row>
    <row r="319" spans="1:9" s="64" customFormat="1" ht="15.75" customHeight="1">
      <c r="A319" s="489">
        <v>1</v>
      </c>
      <c r="B319" s="490" t="s">
        <v>93</v>
      </c>
      <c r="C319" s="491" t="s">
        <v>94</v>
      </c>
      <c r="D319" s="492" t="s">
        <v>9</v>
      </c>
      <c r="E319" s="493">
        <v>54</v>
      </c>
      <c r="F319" s="65"/>
      <c r="G319" s="13"/>
      <c r="H319" s="13"/>
      <c r="I319" s="65"/>
    </row>
    <row r="320" spans="1:9" s="64" customFormat="1" ht="15.75" customHeight="1">
      <c r="A320" s="489">
        <v>2</v>
      </c>
      <c r="B320" s="490" t="s">
        <v>152</v>
      </c>
      <c r="C320" s="491" t="s">
        <v>92</v>
      </c>
      <c r="D320" s="492" t="s">
        <v>9</v>
      </c>
      <c r="E320" s="493">
        <v>54</v>
      </c>
      <c r="F320" s="65"/>
      <c r="G320" s="13"/>
      <c r="H320" s="13"/>
      <c r="I320" s="65"/>
    </row>
    <row r="321" spans="1:9" s="64" customFormat="1" ht="15.75" customHeight="1">
      <c r="A321" s="489">
        <v>2</v>
      </c>
      <c r="B321" s="490" t="s">
        <v>154</v>
      </c>
      <c r="C321" s="491" t="s">
        <v>92</v>
      </c>
      <c r="D321" s="492" t="s">
        <v>102</v>
      </c>
      <c r="E321" s="493">
        <v>54</v>
      </c>
      <c r="F321" s="65"/>
      <c r="G321" s="13"/>
      <c r="H321" s="13"/>
      <c r="I321" s="65"/>
    </row>
    <row r="322" spans="1:9" s="64" customFormat="1" ht="15.75" customHeight="1">
      <c r="A322" s="489">
        <v>2</v>
      </c>
      <c r="B322" s="490" t="s">
        <v>155</v>
      </c>
      <c r="C322" s="491" t="s">
        <v>109</v>
      </c>
      <c r="D322" s="492" t="s">
        <v>5</v>
      </c>
      <c r="E322" s="493">
        <v>53</v>
      </c>
      <c r="F322" s="65"/>
      <c r="G322" s="13"/>
      <c r="H322" s="13"/>
      <c r="I322" s="65"/>
    </row>
    <row r="323" spans="1:9" s="64" customFormat="1" ht="15.75" customHeight="1">
      <c r="A323" s="489">
        <v>3</v>
      </c>
      <c r="B323" s="490" t="s">
        <v>91</v>
      </c>
      <c r="C323" s="491" t="s">
        <v>100</v>
      </c>
      <c r="D323" s="492" t="s">
        <v>110</v>
      </c>
      <c r="E323" s="493">
        <v>53</v>
      </c>
      <c r="F323" s="65"/>
      <c r="G323" s="13"/>
      <c r="H323" s="13"/>
      <c r="I323" s="65"/>
    </row>
    <row r="324" spans="1:9" s="64" customFormat="1" ht="15.75" customHeight="1">
      <c r="A324" s="489">
        <v>2</v>
      </c>
      <c r="B324" s="490" t="s">
        <v>111</v>
      </c>
      <c r="C324" s="491" t="s">
        <v>117</v>
      </c>
      <c r="D324" s="492" t="s">
        <v>8</v>
      </c>
      <c r="E324" s="493">
        <v>53</v>
      </c>
      <c r="F324" s="65"/>
      <c r="G324" s="13"/>
      <c r="H324" s="13"/>
      <c r="I324" s="65"/>
    </row>
    <row r="325" spans="1:9" s="64" customFormat="1" ht="15.75" customHeight="1">
      <c r="A325" s="489">
        <v>1</v>
      </c>
      <c r="B325" s="490" t="s">
        <v>114</v>
      </c>
      <c r="C325" s="491" t="s">
        <v>92</v>
      </c>
      <c r="D325" s="492" t="s">
        <v>9</v>
      </c>
      <c r="E325" s="493">
        <v>53</v>
      </c>
      <c r="F325" s="65"/>
      <c r="G325" s="13"/>
      <c r="H325" s="13"/>
      <c r="I325" s="65"/>
    </row>
    <row r="326" spans="1:9" s="64" customFormat="1" ht="15.75" customHeight="1">
      <c r="A326" s="489">
        <v>3</v>
      </c>
      <c r="B326" s="490" t="s">
        <v>114</v>
      </c>
      <c r="C326" s="491" t="s">
        <v>153</v>
      </c>
      <c r="D326" s="492" t="s">
        <v>7</v>
      </c>
      <c r="E326" s="493">
        <v>53</v>
      </c>
      <c r="F326" s="65"/>
      <c r="G326" s="13"/>
      <c r="H326" s="13"/>
      <c r="I326" s="65"/>
    </row>
    <row r="327" spans="1:9" s="64" customFormat="1" ht="15.75" customHeight="1">
      <c r="A327" s="489">
        <v>1</v>
      </c>
      <c r="B327" s="490" t="s">
        <v>154</v>
      </c>
      <c r="C327" s="491" t="s">
        <v>101</v>
      </c>
      <c r="D327" s="492" t="s">
        <v>7</v>
      </c>
      <c r="E327" s="493">
        <v>53</v>
      </c>
      <c r="F327" s="65"/>
      <c r="G327" s="13"/>
      <c r="H327" s="13"/>
      <c r="I327" s="65"/>
    </row>
    <row r="328" spans="1:9" s="64" customFormat="1" ht="15.75" customHeight="1">
      <c r="A328" s="489">
        <v>3</v>
      </c>
      <c r="B328" s="490" t="s">
        <v>154</v>
      </c>
      <c r="C328" s="491" t="s">
        <v>94</v>
      </c>
      <c r="D328" s="492" t="s">
        <v>5</v>
      </c>
      <c r="E328" s="493">
        <v>53</v>
      </c>
      <c r="F328" s="65"/>
      <c r="G328" s="13"/>
      <c r="H328" s="13"/>
      <c r="I328" s="65"/>
    </row>
    <row r="329" spans="1:9" s="64" customFormat="1" ht="15.75" customHeight="1">
      <c r="A329" s="489">
        <v>2</v>
      </c>
      <c r="B329" s="490" t="s">
        <v>98</v>
      </c>
      <c r="C329" s="491" t="s">
        <v>113</v>
      </c>
      <c r="D329" s="492" t="s">
        <v>7</v>
      </c>
      <c r="E329" s="493">
        <v>52</v>
      </c>
      <c r="F329" s="65"/>
      <c r="G329" s="13"/>
      <c r="H329" s="13"/>
      <c r="I329" s="65"/>
    </row>
    <row r="330" spans="1:9" s="64" customFormat="1" ht="15.75" customHeight="1">
      <c r="A330" s="489">
        <v>2</v>
      </c>
      <c r="B330" s="490" t="s">
        <v>114</v>
      </c>
      <c r="C330" s="491" t="s">
        <v>96</v>
      </c>
      <c r="D330" s="492" t="s">
        <v>110</v>
      </c>
      <c r="E330" s="493">
        <v>52</v>
      </c>
      <c r="F330" s="65"/>
      <c r="G330" s="13"/>
      <c r="H330" s="13"/>
      <c r="I330" s="65"/>
    </row>
    <row r="331" spans="1:9" s="64" customFormat="1" ht="15.75" customHeight="1">
      <c r="A331" s="489">
        <v>2</v>
      </c>
      <c r="B331" s="490" t="s">
        <v>152</v>
      </c>
      <c r="C331" s="491" t="s">
        <v>92</v>
      </c>
      <c r="D331" s="492" t="s">
        <v>5</v>
      </c>
      <c r="E331" s="493">
        <v>47</v>
      </c>
      <c r="F331" s="65"/>
      <c r="G331" s="13"/>
      <c r="H331" s="13"/>
      <c r="I331" s="65"/>
    </row>
    <row r="332" spans="1:9" s="64" customFormat="1" ht="15.75" customHeight="1">
      <c r="A332" s="489">
        <v>1</v>
      </c>
      <c r="B332" s="490" t="s">
        <v>98</v>
      </c>
      <c r="C332" s="491" t="s">
        <v>94</v>
      </c>
      <c r="D332" s="492" t="s">
        <v>116</v>
      </c>
      <c r="E332" s="493">
        <v>46</v>
      </c>
      <c r="F332" s="65"/>
      <c r="G332" s="13"/>
      <c r="H332" s="13"/>
      <c r="I332" s="65"/>
    </row>
    <row r="333" spans="1:9" s="64" customFormat="1" ht="15.75" customHeight="1">
      <c r="A333" s="489">
        <v>1</v>
      </c>
      <c r="B333" s="490" t="s">
        <v>154</v>
      </c>
      <c r="C333" s="491" t="s">
        <v>92</v>
      </c>
      <c r="D333" s="492" t="s">
        <v>4</v>
      </c>
      <c r="E333" s="493">
        <v>46</v>
      </c>
      <c r="F333" s="65"/>
      <c r="G333" s="13"/>
      <c r="H333" s="13"/>
      <c r="I333" s="65"/>
    </row>
    <row r="334" spans="1:9" s="64" customFormat="1" ht="15.75" customHeight="1">
      <c r="A334" s="489">
        <v>2</v>
      </c>
      <c r="B334" s="490" t="s">
        <v>155</v>
      </c>
      <c r="C334" s="491" t="s">
        <v>92</v>
      </c>
      <c r="D334" s="492" t="s">
        <v>5</v>
      </c>
      <c r="E334" s="493">
        <v>45</v>
      </c>
      <c r="F334" s="65"/>
      <c r="G334" s="13"/>
      <c r="H334" s="13"/>
      <c r="I334" s="65"/>
    </row>
    <row r="335" spans="1:9" s="64" customFormat="1" ht="15.75" customHeight="1">
      <c r="A335" s="489">
        <v>1</v>
      </c>
      <c r="B335" s="490" t="s">
        <v>98</v>
      </c>
      <c r="C335" s="491" t="s">
        <v>94</v>
      </c>
      <c r="D335" s="492" t="s">
        <v>116</v>
      </c>
      <c r="E335" s="493">
        <v>45</v>
      </c>
      <c r="F335" s="65"/>
      <c r="G335" s="13"/>
      <c r="H335" s="13"/>
      <c r="I335" s="65"/>
    </row>
    <row r="336" spans="1:9" s="64" customFormat="1" ht="15.75" customHeight="1">
      <c r="A336" s="489">
        <v>1</v>
      </c>
      <c r="B336" s="490" t="s">
        <v>91</v>
      </c>
      <c r="C336" s="491" t="s">
        <v>153</v>
      </c>
      <c r="D336" s="492" t="s">
        <v>107</v>
      </c>
      <c r="E336" s="493">
        <v>45</v>
      </c>
      <c r="F336" s="65"/>
      <c r="G336" s="13"/>
      <c r="H336" s="13"/>
      <c r="I336" s="65"/>
    </row>
    <row r="337" spans="1:9" s="64" customFormat="1" ht="15.75" customHeight="1">
      <c r="A337" s="489">
        <v>2</v>
      </c>
      <c r="B337" s="490" t="s">
        <v>111</v>
      </c>
      <c r="C337" s="491" t="s">
        <v>104</v>
      </c>
      <c r="D337" s="492" t="s">
        <v>9</v>
      </c>
      <c r="E337" s="493">
        <v>45</v>
      </c>
      <c r="F337" s="65"/>
      <c r="G337" s="13"/>
      <c r="H337" s="13"/>
      <c r="I337" s="65"/>
    </row>
    <row r="338" spans="1:9" s="64" customFormat="1" ht="15.75" customHeight="1">
      <c r="A338" s="489">
        <v>1</v>
      </c>
      <c r="B338" s="490" t="s">
        <v>93</v>
      </c>
      <c r="C338" s="491" t="s">
        <v>100</v>
      </c>
      <c r="D338" s="492" t="s">
        <v>4</v>
      </c>
      <c r="E338" s="493">
        <v>45</v>
      </c>
      <c r="F338" s="65"/>
      <c r="G338" s="13"/>
      <c r="H338" s="13"/>
      <c r="I338" s="65"/>
    </row>
    <row r="339" spans="1:9" s="64" customFormat="1" ht="15.75" customHeight="1">
      <c r="A339" s="489">
        <v>1</v>
      </c>
      <c r="B339" s="490" t="s">
        <v>154</v>
      </c>
      <c r="C339" s="491" t="s">
        <v>118</v>
      </c>
      <c r="D339" s="492" t="s">
        <v>110</v>
      </c>
      <c r="E339" s="493">
        <v>45</v>
      </c>
      <c r="F339" s="65"/>
      <c r="G339" s="13"/>
      <c r="H339" s="13"/>
      <c r="I339" s="65"/>
    </row>
    <row r="340" spans="1:9" s="64" customFormat="1" ht="15.75" customHeight="1">
      <c r="A340" s="489">
        <v>1</v>
      </c>
      <c r="B340" s="490" t="s">
        <v>98</v>
      </c>
      <c r="C340" s="491" t="s">
        <v>115</v>
      </c>
      <c r="D340" s="492" t="s">
        <v>102</v>
      </c>
      <c r="E340" s="493">
        <v>43</v>
      </c>
      <c r="F340" s="65"/>
      <c r="G340" s="13"/>
      <c r="H340" s="13"/>
      <c r="I340" s="65"/>
    </row>
    <row r="341" spans="1:9" s="64" customFormat="1" ht="15.75" customHeight="1">
      <c r="A341" s="489">
        <v>2</v>
      </c>
      <c r="B341" s="490" t="s">
        <v>98</v>
      </c>
      <c r="C341" s="491" t="s">
        <v>96</v>
      </c>
      <c r="D341" s="492" t="s">
        <v>6</v>
      </c>
      <c r="E341" s="493">
        <v>43</v>
      </c>
      <c r="F341" s="65"/>
      <c r="G341" s="13"/>
      <c r="H341" s="13"/>
      <c r="I341" s="65"/>
    </row>
    <row r="342" spans="1:9" s="64" customFormat="1" ht="15.75" customHeight="1">
      <c r="A342" s="489">
        <v>2</v>
      </c>
      <c r="B342" s="490" t="s">
        <v>98</v>
      </c>
      <c r="C342" s="491" t="s">
        <v>94</v>
      </c>
      <c r="D342" s="492" t="s">
        <v>6</v>
      </c>
      <c r="E342" s="493">
        <v>43</v>
      </c>
      <c r="F342" s="65"/>
      <c r="G342" s="13"/>
      <c r="H342" s="13"/>
      <c r="I342" s="65"/>
    </row>
    <row r="343" spans="1:9" s="64" customFormat="1" ht="15.75" customHeight="1">
      <c r="A343" s="489">
        <v>1</v>
      </c>
      <c r="B343" s="490" t="s">
        <v>99</v>
      </c>
      <c r="C343" s="491" t="s">
        <v>117</v>
      </c>
      <c r="D343" s="492" t="s">
        <v>116</v>
      </c>
      <c r="E343" s="493">
        <v>43</v>
      </c>
      <c r="F343" s="65"/>
      <c r="G343" s="13"/>
      <c r="H343" s="13"/>
      <c r="I343" s="65"/>
    </row>
    <row r="344" spans="1:9" s="64" customFormat="1" ht="15.75" customHeight="1">
      <c r="A344" s="489">
        <v>2</v>
      </c>
      <c r="B344" s="490" t="s">
        <v>91</v>
      </c>
      <c r="C344" s="491" t="s">
        <v>118</v>
      </c>
      <c r="D344" s="492" t="s">
        <v>105</v>
      </c>
      <c r="E344" s="493">
        <v>43</v>
      </c>
      <c r="F344" s="65"/>
      <c r="G344" s="13"/>
      <c r="H344" s="13"/>
      <c r="I344" s="65"/>
    </row>
    <row r="345" spans="1:9" s="64" customFormat="1" ht="15.75" customHeight="1">
      <c r="A345" s="489">
        <v>1</v>
      </c>
      <c r="B345" s="490" t="s">
        <v>114</v>
      </c>
      <c r="C345" s="491" t="s">
        <v>115</v>
      </c>
      <c r="D345" s="492" t="s">
        <v>8</v>
      </c>
      <c r="E345" s="493">
        <v>43</v>
      </c>
      <c r="F345" s="65"/>
      <c r="G345" s="13"/>
      <c r="H345" s="13"/>
      <c r="I345" s="65"/>
    </row>
    <row r="346" spans="1:9" s="64" customFormat="1" ht="15.75" customHeight="1">
      <c r="A346" s="489">
        <v>2</v>
      </c>
      <c r="B346" s="490" t="s">
        <v>152</v>
      </c>
      <c r="C346" s="491" t="s">
        <v>96</v>
      </c>
      <c r="D346" s="492" t="s">
        <v>116</v>
      </c>
      <c r="E346" s="493">
        <v>43</v>
      </c>
      <c r="F346" s="65"/>
      <c r="G346" s="13"/>
      <c r="H346" s="13"/>
      <c r="I346" s="65"/>
    </row>
    <row r="347" spans="1:9" s="64" customFormat="1" ht="15.75" customHeight="1">
      <c r="A347" s="489">
        <v>2</v>
      </c>
      <c r="B347" s="490" t="s">
        <v>97</v>
      </c>
      <c r="C347" s="491" t="s">
        <v>96</v>
      </c>
      <c r="D347" s="492" t="s">
        <v>6</v>
      </c>
      <c r="E347" s="493">
        <v>43</v>
      </c>
      <c r="F347" s="65"/>
      <c r="G347" s="13"/>
      <c r="H347" s="13"/>
      <c r="I347" s="65"/>
    </row>
    <row r="348" spans="1:9" s="64" customFormat="1" ht="15.75" customHeight="1">
      <c r="A348" s="489">
        <v>1</v>
      </c>
      <c r="B348" s="490" t="s">
        <v>103</v>
      </c>
      <c r="C348" s="491" t="s">
        <v>92</v>
      </c>
      <c r="D348" s="492" t="s">
        <v>105</v>
      </c>
      <c r="E348" s="493">
        <v>42</v>
      </c>
      <c r="F348" s="65"/>
      <c r="G348" s="13"/>
      <c r="H348" s="13"/>
      <c r="I348" s="65"/>
    </row>
    <row r="349" spans="1:9" s="64" customFormat="1" ht="15.75" customHeight="1">
      <c r="A349" s="489">
        <v>2</v>
      </c>
      <c r="B349" s="490" t="s">
        <v>108</v>
      </c>
      <c r="C349" s="491" t="s">
        <v>106</v>
      </c>
      <c r="D349" s="492" t="s">
        <v>7</v>
      </c>
      <c r="E349" s="493">
        <v>36</v>
      </c>
      <c r="F349" s="65"/>
      <c r="G349" s="13"/>
      <c r="H349" s="13"/>
      <c r="I349" s="65"/>
    </row>
    <row r="350" spans="1:9" s="64" customFormat="1" ht="15.75" customHeight="1">
      <c r="A350" s="489">
        <v>1</v>
      </c>
      <c r="B350" s="490" t="s">
        <v>103</v>
      </c>
      <c r="C350" s="491" t="s">
        <v>94</v>
      </c>
      <c r="D350" s="492" t="s">
        <v>9</v>
      </c>
      <c r="E350" s="493">
        <v>35</v>
      </c>
      <c r="F350" s="65"/>
      <c r="G350" s="13"/>
      <c r="H350" s="13"/>
      <c r="I350" s="65"/>
    </row>
    <row r="351" spans="1:9" s="64" customFormat="1" ht="15.75" customHeight="1">
      <c r="A351" s="489">
        <v>1</v>
      </c>
      <c r="B351" s="490" t="s">
        <v>111</v>
      </c>
      <c r="C351" s="491" t="s">
        <v>92</v>
      </c>
      <c r="D351" s="492" t="s">
        <v>105</v>
      </c>
      <c r="E351" s="493">
        <v>34</v>
      </c>
      <c r="F351" s="65"/>
      <c r="G351" s="13"/>
      <c r="H351" s="13"/>
      <c r="I351" s="65"/>
    </row>
    <row r="352" spans="1:9" s="64" customFormat="1" ht="15.75" customHeight="1">
      <c r="A352" s="489">
        <v>2</v>
      </c>
      <c r="B352" s="490" t="s">
        <v>154</v>
      </c>
      <c r="C352" s="491" t="s">
        <v>100</v>
      </c>
      <c r="D352" s="492" t="s">
        <v>110</v>
      </c>
      <c r="E352" s="493">
        <v>34</v>
      </c>
      <c r="F352" s="65"/>
      <c r="G352" s="13"/>
      <c r="H352" s="13"/>
      <c r="I352" s="65"/>
    </row>
    <row r="353" spans="1:9" s="64" customFormat="1" ht="15.75" customHeight="1">
      <c r="A353" s="489">
        <v>2</v>
      </c>
      <c r="B353" s="490" t="s">
        <v>111</v>
      </c>
      <c r="C353" s="491" t="s">
        <v>109</v>
      </c>
      <c r="D353" s="492" t="s">
        <v>105</v>
      </c>
      <c r="E353" s="493">
        <v>33</v>
      </c>
      <c r="F353" s="65"/>
      <c r="G353" s="13"/>
      <c r="H353" s="13"/>
      <c r="I353" s="65"/>
    </row>
    <row r="354" spans="1:9" s="64" customFormat="1" ht="15.75" customHeight="1">
      <c r="A354" s="489">
        <v>1</v>
      </c>
      <c r="B354" s="490" t="s">
        <v>98</v>
      </c>
      <c r="C354" s="491" t="s">
        <v>104</v>
      </c>
      <c r="D354" s="492" t="s">
        <v>95</v>
      </c>
      <c r="E354" s="493">
        <v>32</v>
      </c>
      <c r="F354" s="65"/>
      <c r="G354" s="13"/>
      <c r="H354" s="13"/>
      <c r="I354" s="65"/>
    </row>
    <row r="355" spans="1:9" s="64" customFormat="1" ht="15.75" customHeight="1">
      <c r="A355" s="489">
        <v>1</v>
      </c>
      <c r="B355" s="490" t="s">
        <v>114</v>
      </c>
      <c r="C355" s="491" t="s">
        <v>96</v>
      </c>
      <c r="D355" s="492" t="s">
        <v>9</v>
      </c>
      <c r="E355" s="493">
        <v>32</v>
      </c>
      <c r="F355" s="65"/>
      <c r="G355" s="13"/>
      <c r="H355" s="13"/>
      <c r="I355" s="65"/>
    </row>
    <row r="356" spans="1:9" s="64" customFormat="1" ht="15.75" customHeight="1">
      <c r="A356" s="489">
        <v>2</v>
      </c>
      <c r="B356" s="490" t="s">
        <v>114</v>
      </c>
      <c r="C356" s="491" t="s">
        <v>112</v>
      </c>
      <c r="D356" s="492" t="s">
        <v>110</v>
      </c>
      <c r="E356" s="493">
        <v>30</v>
      </c>
      <c r="F356" s="65"/>
      <c r="G356" s="13"/>
      <c r="H356" s="13"/>
      <c r="I356" s="65"/>
    </row>
    <row r="357" spans="1:9" s="64" customFormat="1" ht="15.75" customHeight="1">
      <c r="A357" s="489">
        <v>3</v>
      </c>
      <c r="B357" s="490" t="s">
        <v>114</v>
      </c>
      <c r="C357" s="491" t="s">
        <v>96</v>
      </c>
      <c r="D357" s="492" t="s">
        <v>6</v>
      </c>
      <c r="E357" s="493">
        <v>26</v>
      </c>
      <c r="F357" s="65"/>
      <c r="G357" s="13"/>
      <c r="H357" s="13"/>
      <c r="I357" s="65"/>
    </row>
    <row r="358" spans="1:9" s="64" customFormat="1" ht="15.75" customHeight="1">
      <c r="A358" s="489">
        <v>3</v>
      </c>
      <c r="B358" s="490" t="s">
        <v>114</v>
      </c>
      <c r="C358" s="491" t="s">
        <v>112</v>
      </c>
      <c r="D358" s="492" t="s">
        <v>107</v>
      </c>
      <c r="E358" s="493">
        <v>26</v>
      </c>
      <c r="F358" s="65"/>
      <c r="G358" s="13"/>
      <c r="H358" s="13"/>
      <c r="I358" s="65"/>
    </row>
    <row r="359" spans="1:9" s="64" customFormat="1" ht="15.75" customHeight="1">
      <c r="A359" s="489">
        <v>3</v>
      </c>
      <c r="B359" s="490" t="s">
        <v>114</v>
      </c>
      <c r="C359" s="491" t="s">
        <v>118</v>
      </c>
      <c r="D359" s="492" t="s">
        <v>105</v>
      </c>
      <c r="E359" s="493">
        <v>26</v>
      </c>
      <c r="F359" s="65"/>
      <c r="G359" s="13"/>
      <c r="H359" s="13"/>
      <c r="I359" s="65"/>
    </row>
    <row r="360" spans="1:9" s="64" customFormat="1" ht="15.75" customHeight="1">
      <c r="A360" s="489">
        <v>1</v>
      </c>
      <c r="B360" s="490" t="s">
        <v>98</v>
      </c>
      <c r="C360" s="491" t="s">
        <v>94</v>
      </c>
      <c r="D360" s="492" t="s">
        <v>95</v>
      </c>
      <c r="E360" s="493">
        <v>23</v>
      </c>
      <c r="F360" s="65"/>
      <c r="G360" s="13"/>
      <c r="H360" s="13"/>
      <c r="I360" s="65"/>
    </row>
    <row r="361" spans="1:9" s="64" customFormat="1" ht="15.75" customHeight="1">
      <c r="A361" s="489">
        <v>1</v>
      </c>
      <c r="B361" s="490" t="s">
        <v>99</v>
      </c>
      <c r="C361" s="491" t="s">
        <v>112</v>
      </c>
      <c r="D361" s="492" t="s">
        <v>4</v>
      </c>
      <c r="E361" s="493">
        <v>23</v>
      </c>
      <c r="F361" s="65"/>
      <c r="G361" s="13"/>
      <c r="H361" s="13"/>
      <c r="I361" s="65"/>
    </row>
    <row r="362" spans="1:9" s="64" customFormat="1" ht="15.75" customHeight="1">
      <c r="A362" s="489">
        <v>1</v>
      </c>
      <c r="B362" s="490" t="s">
        <v>91</v>
      </c>
      <c r="C362" s="491" t="s">
        <v>109</v>
      </c>
      <c r="D362" s="492" t="s">
        <v>5</v>
      </c>
      <c r="E362" s="493">
        <v>23</v>
      </c>
      <c r="F362" s="65"/>
      <c r="G362" s="13"/>
      <c r="H362" s="13"/>
      <c r="I362" s="65"/>
    </row>
    <row r="363" spans="1:9" s="64" customFormat="1" ht="15.75" customHeight="1">
      <c r="A363" s="489">
        <v>1</v>
      </c>
      <c r="B363" s="490" t="s">
        <v>108</v>
      </c>
      <c r="C363" s="491" t="s">
        <v>92</v>
      </c>
      <c r="D363" s="492" t="s">
        <v>95</v>
      </c>
      <c r="E363" s="493">
        <v>23</v>
      </c>
      <c r="F363" s="65"/>
      <c r="G363" s="13"/>
      <c r="H363" s="13"/>
      <c r="I363" s="65"/>
    </row>
    <row r="364" spans="1:9" s="64" customFormat="1" ht="15.75" customHeight="1">
      <c r="A364" s="489">
        <v>1</v>
      </c>
      <c r="B364" s="490" t="s">
        <v>154</v>
      </c>
      <c r="C364" s="491" t="s">
        <v>96</v>
      </c>
      <c r="D364" s="492" t="s">
        <v>105</v>
      </c>
      <c r="E364" s="493">
        <v>23</v>
      </c>
      <c r="F364" s="65"/>
      <c r="G364" s="13"/>
      <c r="H364" s="13"/>
      <c r="I364" s="65"/>
    </row>
    <row r="365" spans="1:9" s="64" customFormat="1" ht="15.75" customHeight="1">
      <c r="A365" s="489">
        <v>2</v>
      </c>
      <c r="B365" s="490" t="s">
        <v>98</v>
      </c>
      <c r="C365" s="491" t="s">
        <v>118</v>
      </c>
      <c r="D365" s="492" t="s">
        <v>5</v>
      </c>
      <c r="E365" s="493">
        <v>21</v>
      </c>
      <c r="F365" s="65"/>
      <c r="G365" s="13"/>
      <c r="H365" s="13"/>
      <c r="I365" s="65"/>
    </row>
    <row r="366" spans="1:9" s="64" customFormat="1" ht="15.75" customHeight="1">
      <c r="A366" s="489">
        <v>2</v>
      </c>
      <c r="B366" s="490" t="s">
        <v>98</v>
      </c>
      <c r="C366" s="491" t="s">
        <v>101</v>
      </c>
      <c r="D366" s="492" t="s">
        <v>8</v>
      </c>
      <c r="E366" s="493">
        <v>21</v>
      </c>
      <c r="F366" s="65"/>
      <c r="G366" s="13"/>
      <c r="H366" s="13"/>
      <c r="I366" s="65"/>
    </row>
    <row r="367" spans="1:9" s="64" customFormat="1" ht="15.75" customHeight="1">
      <c r="A367" s="489">
        <v>1</v>
      </c>
      <c r="B367" s="490" t="s">
        <v>97</v>
      </c>
      <c r="C367" s="491" t="s">
        <v>96</v>
      </c>
      <c r="D367" s="492" t="s">
        <v>8</v>
      </c>
      <c r="E367" s="493">
        <v>12</v>
      </c>
      <c r="F367" s="65"/>
      <c r="G367" s="13"/>
      <c r="H367" s="13"/>
      <c r="I367" s="65"/>
    </row>
    <row r="368" spans="1:9" s="64" customFormat="1" ht="15.75" customHeight="1">
      <c r="A368" s="489">
        <v>2</v>
      </c>
      <c r="B368" s="490" t="s">
        <v>114</v>
      </c>
      <c r="C368" s="491" t="s">
        <v>96</v>
      </c>
      <c r="D368" s="492" t="s">
        <v>116</v>
      </c>
      <c r="E368" s="493">
        <v>9</v>
      </c>
      <c r="F368" s="65"/>
      <c r="G368" s="13"/>
      <c r="H368" s="13"/>
      <c r="I368" s="65"/>
    </row>
    <row r="369" spans="1:9" s="64" customFormat="1" ht="15.75" customHeight="1">
      <c r="A369" s="489">
        <v>1</v>
      </c>
      <c r="B369" s="490" t="s">
        <v>98</v>
      </c>
      <c r="C369" s="491" t="s">
        <v>96</v>
      </c>
      <c r="D369" s="492" t="s">
        <v>110</v>
      </c>
      <c r="E369" s="493">
        <v>8</v>
      </c>
      <c r="F369" s="65"/>
      <c r="G369" s="13"/>
      <c r="H369" s="13"/>
      <c r="I369" s="65"/>
    </row>
    <row r="370" spans="1:9" s="64" customFormat="1" ht="15.75" customHeight="1">
      <c r="A370" s="489">
        <v>3</v>
      </c>
      <c r="B370" s="490" t="s">
        <v>98</v>
      </c>
      <c r="C370" s="491" t="s">
        <v>100</v>
      </c>
      <c r="D370" s="492" t="s">
        <v>110</v>
      </c>
      <c r="E370" s="493">
        <v>7</v>
      </c>
      <c r="F370" s="65"/>
      <c r="G370" s="13"/>
      <c r="H370" s="13"/>
      <c r="I370" s="65"/>
    </row>
    <row r="371" spans="1:9" s="64" customFormat="1" ht="15.75" customHeight="1">
      <c r="A371" s="489">
        <v>3</v>
      </c>
      <c r="B371" s="490" t="s">
        <v>98</v>
      </c>
      <c r="C371" s="491" t="s">
        <v>92</v>
      </c>
      <c r="D371" s="492" t="s">
        <v>95</v>
      </c>
      <c r="E371" s="493">
        <v>7</v>
      </c>
      <c r="F371" s="65"/>
      <c r="G371" s="13"/>
      <c r="H371" s="13"/>
      <c r="I371" s="65"/>
    </row>
    <row r="372" spans="1:9" s="64" customFormat="1" ht="15.75" customHeight="1">
      <c r="A372" s="489">
        <v>1</v>
      </c>
      <c r="B372" s="490" t="s">
        <v>91</v>
      </c>
      <c r="C372" s="491" t="s">
        <v>117</v>
      </c>
      <c r="D372" s="492" t="s">
        <v>7</v>
      </c>
      <c r="E372" s="493">
        <v>7</v>
      </c>
      <c r="F372" s="65"/>
      <c r="G372" s="13"/>
      <c r="H372" s="13"/>
      <c r="I372" s="65"/>
    </row>
    <row r="373" spans="1:9" s="64" customFormat="1" ht="15.75" customHeight="1">
      <c r="A373" s="489">
        <v>1</v>
      </c>
      <c r="B373" s="490" t="s">
        <v>103</v>
      </c>
      <c r="C373" s="491" t="s">
        <v>106</v>
      </c>
      <c r="D373" s="492" t="s">
        <v>7</v>
      </c>
      <c r="E373" s="493">
        <v>7</v>
      </c>
      <c r="F373" s="65"/>
      <c r="G373" s="13"/>
      <c r="H373" s="13"/>
      <c r="I373" s="65"/>
    </row>
    <row r="374" spans="1:9" s="64" customFormat="1" ht="15.75" customHeight="1">
      <c r="A374" s="489">
        <v>1</v>
      </c>
      <c r="B374" s="490" t="s">
        <v>103</v>
      </c>
      <c r="C374" s="491" t="s">
        <v>101</v>
      </c>
      <c r="D374" s="492" t="s">
        <v>116</v>
      </c>
      <c r="E374" s="493">
        <v>7</v>
      </c>
      <c r="F374" s="65"/>
      <c r="G374" s="13"/>
      <c r="H374" s="13"/>
      <c r="I374" s="65"/>
    </row>
    <row r="375" spans="1:9" s="64" customFormat="1" ht="15.75" customHeight="1">
      <c r="A375" s="489">
        <v>3</v>
      </c>
      <c r="B375" s="490" t="s">
        <v>111</v>
      </c>
      <c r="C375" s="491" t="s">
        <v>96</v>
      </c>
      <c r="D375" s="492" t="s">
        <v>6</v>
      </c>
      <c r="E375" s="493">
        <v>7</v>
      </c>
      <c r="F375" s="65"/>
      <c r="G375" s="13"/>
      <c r="H375" s="13"/>
      <c r="I375" s="65"/>
    </row>
    <row r="376" spans="1:9" s="64" customFormat="1" ht="15.75" customHeight="1">
      <c r="A376" s="489">
        <v>2</v>
      </c>
      <c r="B376" s="490" t="s">
        <v>98</v>
      </c>
      <c r="C376" s="491" t="s">
        <v>106</v>
      </c>
      <c r="D376" s="492" t="s">
        <v>107</v>
      </c>
      <c r="E376" s="493">
        <v>6</v>
      </c>
      <c r="F376" s="65"/>
      <c r="G376" s="13"/>
      <c r="H376" s="13"/>
      <c r="I376" s="65"/>
    </row>
    <row r="377" spans="1:9" s="64" customFormat="1" ht="15.75" customHeight="1">
      <c r="A377" s="489">
        <v>1</v>
      </c>
      <c r="B377" s="490" t="s">
        <v>91</v>
      </c>
      <c r="C377" s="491" t="s">
        <v>113</v>
      </c>
      <c r="D377" s="492" t="s">
        <v>7</v>
      </c>
      <c r="E377" s="493">
        <v>6</v>
      </c>
      <c r="F377" s="65"/>
      <c r="G377" s="13"/>
      <c r="H377" s="13"/>
      <c r="I377" s="65"/>
    </row>
    <row r="378" spans="1:9" s="64" customFormat="1" ht="15.75" customHeight="1">
      <c r="A378" s="489">
        <v>1</v>
      </c>
      <c r="B378" s="490" t="s">
        <v>103</v>
      </c>
      <c r="C378" s="491" t="s">
        <v>96</v>
      </c>
      <c r="D378" s="492" t="s">
        <v>6</v>
      </c>
      <c r="E378" s="493">
        <v>6</v>
      </c>
      <c r="F378" s="65"/>
      <c r="G378" s="13"/>
      <c r="H378" s="13"/>
      <c r="I378" s="65"/>
    </row>
    <row r="379" spans="1:9" s="64" customFormat="1" ht="15.75" customHeight="1">
      <c r="A379" s="489">
        <v>2</v>
      </c>
      <c r="B379" s="490" t="s">
        <v>111</v>
      </c>
      <c r="C379" s="491" t="s">
        <v>118</v>
      </c>
      <c r="D379" s="492" t="s">
        <v>105</v>
      </c>
      <c r="E379" s="493">
        <v>6</v>
      </c>
      <c r="F379" s="65"/>
      <c r="G379" s="13"/>
      <c r="H379" s="13"/>
      <c r="I379" s="65"/>
    </row>
    <row r="380" spans="1:9" s="64" customFormat="1" ht="15.75" customHeight="1">
      <c r="A380" s="489">
        <v>2</v>
      </c>
      <c r="B380" s="490" t="s">
        <v>111</v>
      </c>
      <c r="C380" s="491" t="s">
        <v>118</v>
      </c>
      <c r="D380" s="492" t="s">
        <v>5</v>
      </c>
      <c r="E380" s="493">
        <v>5</v>
      </c>
      <c r="F380" s="65"/>
      <c r="G380" s="13"/>
      <c r="H380" s="13"/>
      <c r="I380" s="65"/>
    </row>
    <row r="381" spans="1:9" s="64" customFormat="1" ht="15.75" customHeight="1">
      <c r="A381" s="489">
        <v>2</v>
      </c>
      <c r="B381" s="490" t="s">
        <v>114</v>
      </c>
      <c r="C381" s="491" t="s">
        <v>104</v>
      </c>
      <c r="D381" s="492" t="s">
        <v>9</v>
      </c>
      <c r="E381" s="493">
        <v>5</v>
      </c>
      <c r="F381" s="65"/>
      <c r="G381" s="13"/>
      <c r="H381" s="13"/>
      <c r="I381" s="65"/>
    </row>
    <row r="382" spans="1:9" s="64" customFormat="1" ht="15.75" customHeight="1">
      <c r="A382" s="489">
        <v>2</v>
      </c>
      <c r="B382" s="490" t="s">
        <v>152</v>
      </c>
      <c r="C382" s="491" t="s">
        <v>96</v>
      </c>
      <c r="D382" s="492" t="s">
        <v>6</v>
      </c>
      <c r="E382" s="493">
        <v>5</v>
      </c>
      <c r="F382" s="65"/>
      <c r="G382" s="13"/>
      <c r="H382" s="13"/>
      <c r="I382" s="65"/>
    </row>
    <row r="383" spans="1:9" s="64" customFormat="1" ht="15.75" customHeight="1">
      <c r="A383" s="489">
        <v>1</v>
      </c>
      <c r="B383" s="490" t="s">
        <v>154</v>
      </c>
      <c r="C383" s="491" t="s">
        <v>94</v>
      </c>
      <c r="D383" s="492" t="s">
        <v>9</v>
      </c>
      <c r="E383" s="493">
        <v>5</v>
      </c>
      <c r="F383" s="65"/>
      <c r="G383" s="13"/>
      <c r="H383" s="13"/>
      <c r="I383" s="65"/>
    </row>
    <row r="384" spans="1:9" s="64" customFormat="1" ht="15.75" customHeight="1">
      <c r="A384" s="489">
        <v>1</v>
      </c>
      <c r="B384" s="490" t="s">
        <v>98</v>
      </c>
      <c r="C384" s="491" t="s">
        <v>96</v>
      </c>
      <c r="D384" s="492" t="s">
        <v>6</v>
      </c>
      <c r="E384" s="493">
        <v>4</v>
      </c>
      <c r="F384" s="65"/>
      <c r="G384" s="13"/>
      <c r="H384" s="13"/>
      <c r="I384" s="65"/>
    </row>
    <row r="385" spans="1:9" s="64" customFormat="1" ht="15.75" customHeight="1">
      <c r="A385" s="489">
        <v>3</v>
      </c>
      <c r="B385" s="490" t="s">
        <v>111</v>
      </c>
      <c r="C385" s="491" t="s">
        <v>100</v>
      </c>
      <c r="D385" s="492" t="s">
        <v>4</v>
      </c>
      <c r="E385" s="493">
        <v>4</v>
      </c>
      <c r="F385" s="65"/>
      <c r="G385" s="13"/>
      <c r="H385" s="13"/>
      <c r="I385" s="65"/>
    </row>
    <row r="386" spans="1:9" s="64" customFormat="1" ht="15.75" customHeight="1">
      <c r="A386" s="489">
        <v>1</v>
      </c>
      <c r="B386" s="490" t="s">
        <v>97</v>
      </c>
      <c r="C386" s="491" t="s">
        <v>94</v>
      </c>
      <c r="D386" s="492" t="s">
        <v>9</v>
      </c>
      <c r="E386" s="493">
        <v>4</v>
      </c>
      <c r="F386" s="65"/>
      <c r="G386" s="13"/>
      <c r="H386" s="13"/>
      <c r="I386" s="65"/>
    </row>
    <row r="387" spans="1:9" s="64" customFormat="1" ht="15.75" customHeight="1">
      <c r="A387" s="489">
        <v>2</v>
      </c>
      <c r="B387" s="490" t="s">
        <v>111</v>
      </c>
      <c r="C387" s="491" t="s">
        <v>94</v>
      </c>
      <c r="D387" s="492" t="s">
        <v>116</v>
      </c>
      <c r="E387" s="493">
        <v>3</v>
      </c>
      <c r="F387" s="65"/>
      <c r="G387" s="13"/>
      <c r="H387" s="13"/>
      <c r="I387" s="65"/>
    </row>
    <row r="388" spans="1:9" s="64" customFormat="1" ht="15.75" customHeight="1">
      <c r="A388" s="489">
        <v>2</v>
      </c>
      <c r="B388" s="490" t="s">
        <v>108</v>
      </c>
      <c r="C388" s="491" t="s">
        <v>101</v>
      </c>
      <c r="D388" s="492" t="s">
        <v>8</v>
      </c>
      <c r="E388" s="493">
        <v>3</v>
      </c>
      <c r="F388" s="65"/>
      <c r="G388" s="13"/>
      <c r="H388" s="13"/>
      <c r="I388" s="65"/>
    </row>
    <row r="389" spans="1:9" s="64" customFormat="1" ht="15.75" customHeight="1">
      <c r="A389" s="489">
        <v>1</v>
      </c>
      <c r="B389" s="490" t="s">
        <v>97</v>
      </c>
      <c r="C389" s="491" t="s">
        <v>106</v>
      </c>
      <c r="D389" s="492" t="s">
        <v>107</v>
      </c>
      <c r="E389" s="493">
        <v>3</v>
      </c>
      <c r="F389" s="65"/>
      <c r="G389" s="13"/>
      <c r="H389" s="13"/>
      <c r="I389" s="65"/>
    </row>
    <row r="390" spans="1:9" s="64" customFormat="1" ht="15.75" customHeight="1">
      <c r="A390" s="489">
        <v>1</v>
      </c>
      <c r="B390" s="490" t="s">
        <v>97</v>
      </c>
      <c r="C390" s="491" t="s">
        <v>92</v>
      </c>
      <c r="D390" s="492" t="s">
        <v>9</v>
      </c>
      <c r="E390" s="493">
        <v>3</v>
      </c>
      <c r="F390" s="65"/>
      <c r="G390" s="13"/>
      <c r="H390" s="13"/>
      <c r="I390" s="65"/>
    </row>
    <row r="391" spans="1:9" s="64" customFormat="1" ht="15.75" customHeight="1">
      <c r="A391" s="489">
        <v>1</v>
      </c>
      <c r="B391" s="490" t="s">
        <v>97</v>
      </c>
      <c r="C391" s="491" t="s">
        <v>96</v>
      </c>
      <c r="D391" s="492" t="s">
        <v>4</v>
      </c>
      <c r="E391" s="493">
        <v>3</v>
      </c>
      <c r="F391" s="65"/>
      <c r="G391" s="13"/>
      <c r="H391" s="13"/>
      <c r="I391" s="65"/>
    </row>
    <row r="392" spans="1:9" s="64" customFormat="1" ht="15.75" customHeight="1">
      <c r="A392" s="489">
        <v>2</v>
      </c>
      <c r="B392" s="490" t="s">
        <v>154</v>
      </c>
      <c r="C392" s="491" t="s">
        <v>113</v>
      </c>
      <c r="D392" s="492" t="s">
        <v>107</v>
      </c>
      <c r="E392" s="493">
        <v>1</v>
      </c>
      <c r="F392" s="65"/>
      <c r="G392" s="13"/>
      <c r="H392" s="13"/>
      <c r="I392" s="65"/>
    </row>
    <row r="393" spans="1:9" s="64" customFormat="1" ht="15.75" customHeight="1">
      <c r="A393" s="489">
        <v>3</v>
      </c>
      <c r="B393" s="490" t="s">
        <v>155</v>
      </c>
      <c r="C393" s="491" t="s">
        <v>106</v>
      </c>
      <c r="D393" s="492" t="s">
        <v>7</v>
      </c>
      <c r="E393" s="493">
        <v>0</v>
      </c>
      <c r="F393" s="65"/>
      <c r="G393" s="13"/>
      <c r="H393" s="13"/>
      <c r="I393" s="65"/>
    </row>
    <row r="394" spans="1:9" s="64" customFormat="1" ht="15.75" customHeight="1">
      <c r="A394" s="489">
        <v>3</v>
      </c>
      <c r="B394" s="490" t="s">
        <v>155</v>
      </c>
      <c r="C394" s="491" t="s">
        <v>92</v>
      </c>
      <c r="D394" s="492" t="s">
        <v>8</v>
      </c>
      <c r="E394" s="493">
        <v>0</v>
      </c>
      <c r="F394" s="65"/>
      <c r="G394" s="13"/>
      <c r="H394" s="13"/>
      <c r="I394" s="65"/>
    </row>
    <row r="395" spans="1:9" s="64" customFormat="1" ht="15.75" customHeight="1">
      <c r="A395" s="489">
        <v>1</v>
      </c>
      <c r="B395" s="490" t="s">
        <v>98</v>
      </c>
      <c r="C395" s="491" t="s">
        <v>104</v>
      </c>
      <c r="D395" s="492" t="s">
        <v>95</v>
      </c>
      <c r="E395" s="493">
        <v>0</v>
      </c>
      <c r="F395" s="65"/>
      <c r="G395" s="13"/>
      <c r="H395" s="13"/>
      <c r="I395" s="65"/>
    </row>
    <row r="396" spans="1:9" s="64" customFormat="1" ht="15.75" customHeight="1">
      <c r="A396" s="489">
        <v>1</v>
      </c>
      <c r="B396" s="490" t="s">
        <v>98</v>
      </c>
      <c r="C396" s="491" t="s">
        <v>112</v>
      </c>
      <c r="D396" s="492" t="s">
        <v>4</v>
      </c>
      <c r="E396" s="493">
        <v>0</v>
      </c>
      <c r="F396" s="65"/>
      <c r="G396" s="13"/>
      <c r="H396" s="13"/>
      <c r="I396" s="65"/>
    </row>
    <row r="397" spans="1:9" s="64" customFormat="1" ht="15.75" customHeight="1">
      <c r="A397" s="489">
        <v>2</v>
      </c>
      <c r="B397" s="490" t="s">
        <v>99</v>
      </c>
      <c r="C397" s="491" t="s">
        <v>118</v>
      </c>
      <c r="D397" s="492" t="s">
        <v>5</v>
      </c>
      <c r="E397" s="493">
        <v>0</v>
      </c>
      <c r="F397" s="65"/>
      <c r="G397" s="13"/>
      <c r="H397" s="13"/>
      <c r="I397" s="65"/>
    </row>
    <row r="398" spans="1:9" s="64" customFormat="1" ht="15.75" customHeight="1">
      <c r="A398" s="489">
        <v>2</v>
      </c>
      <c r="B398" s="490" t="s">
        <v>99</v>
      </c>
      <c r="C398" s="491" t="s">
        <v>153</v>
      </c>
      <c r="D398" s="492" t="s">
        <v>7</v>
      </c>
      <c r="E398" s="493">
        <v>0</v>
      </c>
      <c r="F398" s="65"/>
      <c r="G398" s="13"/>
      <c r="H398" s="13"/>
      <c r="I398" s="65"/>
    </row>
    <row r="399" spans="1:9" s="64" customFormat="1" ht="15.75" customHeight="1">
      <c r="A399" s="489">
        <v>2</v>
      </c>
      <c r="B399" s="490" t="s">
        <v>99</v>
      </c>
      <c r="C399" s="491" t="s">
        <v>115</v>
      </c>
      <c r="D399" s="492" t="s">
        <v>7</v>
      </c>
      <c r="E399" s="493">
        <v>0</v>
      </c>
      <c r="F399" s="65"/>
      <c r="G399" s="13"/>
      <c r="H399" s="13"/>
      <c r="I399" s="65"/>
    </row>
    <row r="400" spans="1:9" s="64" customFormat="1" ht="15.75" customHeight="1">
      <c r="A400" s="489">
        <v>2</v>
      </c>
      <c r="B400" s="490" t="s">
        <v>99</v>
      </c>
      <c r="C400" s="491" t="s">
        <v>109</v>
      </c>
      <c r="D400" s="492" t="s">
        <v>7</v>
      </c>
      <c r="E400" s="493">
        <v>0</v>
      </c>
      <c r="F400" s="65"/>
      <c r="G400" s="13"/>
      <c r="H400" s="13"/>
      <c r="I400" s="65"/>
    </row>
    <row r="401" spans="1:9" s="64" customFormat="1" ht="15.75" customHeight="1">
      <c r="A401" s="489">
        <v>1</v>
      </c>
      <c r="B401" s="490" t="s">
        <v>91</v>
      </c>
      <c r="C401" s="491" t="s">
        <v>153</v>
      </c>
      <c r="D401" s="492" t="s">
        <v>7</v>
      </c>
      <c r="E401" s="493">
        <v>0</v>
      </c>
      <c r="F401" s="65"/>
      <c r="G401" s="13"/>
      <c r="H401" s="13"/>
      <c r="I401" s="65"/>
    </row>
    <row r="402" spans="1:9" s="64" customFormat="1" ht="15.75" customHeight="1">
      <c r="A402" s="489">
        <v>1</v>
      </c>
      <c r="B402" s="490" t="s">
        <v>91</v>
      </c>
      <c r="C402" s="491" t="s">
        <v>94</v>
      </c>
      <c r="D402" s="492" t="s">
        <v>4</v>
      </c>
      <c r="E402" s="493">
        <v>0</v>
      </c>
      <c r="F402" s="65"/>
      <c r="G402" s="13"/>
      <c r="H402" s="13"/>
      <c r="I402" s="65"/>
    </row>
    <row r="403" spans="1:9" s="64" customFormat="1" ht="15.75" customHeight="1">
      <c r="A403" s="489">
        <v>1</v>
      </c>
      <c r="B403" s="490" t="s">
        <v>91</v>
      </c>
      <c r="C403" s="491" t="s">
        <v>92</v>
      </c>
      <c r="D403" s="492" t="s">
        <v>105</v>
      </c>
      <c r="E403" s="493">
        <v>0</v>
      </c>
      <c r="F403" s="65"/>
      <c r="G403" s="13"/>
      <c r="H403" s="13"/>
      <c r="I403" s="65"/>
    </row>
    <row r="404" spans="1:9" s="64" customFormat="1" ht="15.75" customHeight="1">
      <c r="A404" s="489">
        <v>2</v>
      </c>
      <c r="B404" s="490" t="s">
        <v>91</v>
      </c>
      <c r="C404" s="491" t="s">
        <v>112</v>
      </c>
      <c r="D404" s="492" t="s">
        <v>4</v>
      </c>
      <c r="E404" s="493">
        <v>0</v>
      </c>
      <c r="F404" s="65"/>
      <c r="G404" s="13"/>
      <c r="H404" s="13"/>
      <c r="I404" s="65"/>
    </row>
    <row r="405" spans="1:9" s="64" customFormat="1" ht="15.75" customHeight="1">
      <c r="A405" s="489">
        <v>2</v>
      </c>
      <c r="B405" s="490" t="s">
        <v>91</v>
      </c>
      <c r="C405" s="491" t="s">
        <v>104</v>
      </c>
      <c r="D405" s="492" t="s">
        <v>9</v>
      </c>
      <c r="E405" s="493">
        <v>0</v>
      </c>
      <c r="F405" s="65"/>
      <c r="G405" s="13"/>
      <c r="H405" s="13"/>
      <c r="I405" s="65"/>
    </row>
    <row r="406" spans="1:9" s="64" customFormat="1" ht="15.75" customHeight="1">
      <c r="A406" s="489">
        <v>2</v>
      </c>
      <c r="B406" s="490" t="s">
        <v>91</v>
      </c>
      <c r="C406" s="491" t="s">
        <v>117</v>
      </c>
      <c r="D406" s="492" t="s">
        <v>4</v>
      </c>
      <c r="E406" s="493">
        <v>0</v>
      </c>
      <c r="F406" s="65"/>
      <c r="G406" s="13"/>
      <c r="H406" s="13"/>
      <c r="I406" s="65"/>
    </row>
    <row r="407" spans="1:9" s="64" customFormat="1" ht="15.75" customHeight="1">
      <c r="A407" s="489">
        <v>2</v>
      </c>
      <c r="B407" s="490" t="s">
        <v>91</v>
      </c>
      <c r="C407" s="491" t="s">
        <v>96</v>
      </c>
      <c r="D407" s="492" t="s">
        <v>110</v>
      </c>
      <c r="E407" s="493">
        <v>0</v>
      </c>
      <c r="F407" s="65"/>
      <c r="G407" s="13"/>
      <c r="H407" s="13"/>
      <c r="I407" s="65"/>
    </row>
    <row r="408" spans="1:9" s="64" customFormat="1" ht="15.75" customHeight="1">
      <c r="A408" s="489">
        <v>2</v>
      </c>
      <c r="B408" s="490" t="s">
        <v>91</v>
      </c>
      <c r="C408" s="491" t="s">
        <v>94</v>
      </c>
      <c r="D408" s="492" t="s">
        <v>116</v>
      </c>
      <c r="E408" s="493">
        <v>0</v>
      </c>
      <c r="F408" s="65"/>
      <c r="G408" s="13"/>
      <c r="H408" s="13"/>
      <c r="I408" s="65"/>
    </row>
    <row r="409" spans="1:9" s="64" customFormat="1" ht="15.75" customHeight="1">
      <c r="A409" s="489">
        <v>3</v>
      </c>
      <c r="B409" s="490" t="s">
        <v>91</v>
      </c>
      <c r="C409" s="491" t="s">
        <v>113</v>
      </c>
      <c r="D409" s="492" t="s">
        <v>4</v>
      </c>
      <c r="E409" s="493">
        <v>0</v>
      </c>
      <c r="F409" s="65"/>
      <c r="G409" s="13"/>
      <c r="H409" s="13"/>
      <c r="I409" s="65"/>
    </row>
    <row r="410" spans="1:9" s="64" customFormat="1" ht="15.75" customHeight="1">
      <c r="A410" s="489">
        <v>2</v>
      </c>
      <c r="B410" s="490" t="s">
        <v>103</v>
      </c>
      <c r="C410" s="491" t="s">
        <v>96</v>
      </c>
      <c r="D410" s="492" t="s">
        <v>110</v>
      </c>
      <c r="E410" s="493">
        <v>0</v>
      </c>
      <c r="F410" s="65"/>
      <c r="G410" s="13"/>
      <c r="H410" s="13"/>
      <c r="I410" s="65"/>
    </row>
    <row r="411" spans="1:9" s="64" customFormat="1" ht="15.75" customHeight="1">
      <c r="A411" s="489">
        <v>2</v>
      </c>
      <c r="B411" s="490" t="s">
        <v>103</v>
      </c>
      <c r="C411" s="491" t="s">
        <v>113</v>
      </c>
      <c r="D411" s="492" t="s">
        <v>105</v>
      </c>
      <c r="E411" s="493">
        <v>0</v>
      </c>
      <c r="F411" s="65"/>
      <c r="G411" s="13"/>
      <c r="H411" s="13"/>
      <c r="I411" s="65"/>
    </row>
    <row r="412" spans="1:9" s="64" customFormat="1" ht="15.75" customHeight="1">
      <c r="A412" s="489">
        <v>2</v>
      </c>
      <c r="B412" s="490" t="s">
        <v>103</v>
      </c>
      <c r="C412" s="491" t="s">
        <v>94</v>
      </c>
      <c r="D412" s="492" t="s">
        <v>95</v>
      </c>
      <c r="E412" s="493">
        <v>0</v>
      </c>
      <c r="F412" s="65"/>
      <c r="G412" s="13"/>
      <c r="H412" s="13"/>
      <c r="I412" s="65"/>
    </row>
    <row r="413" spans="1:9" s="64" customFormat="1" ht="15.75" customHeight="1">
      <c r="A413" s="489">
        <v>1</v>
      </c>
      <c r="B413" s="490" t="s">
        <v>111</v>
      </c>
      <c r="C413" s="491" t="s">
        <v>96</v>
      </c>
      <c r="D413" s="492" t="s">
        <v>116</v>
      </c>
      <c r="E413" s="493">
        <v>0</v>
      </c>
      <c r="F413" s="65"/>
      <c r="G413" s="13"/>
      <c r="H413" s="13"/>
      <c r="I413" s="65"/>
    </row>
    <row r="414" spans="1:9" s="64" customFormat="1" ht="15.75" customHeight="1">
      <c r="A414" s="489">
        <v>1</v>
      </c>
      <c r="B414" s="490" t="s">
        <v>111</v>
      </c>
      <c r="C414" s="491" t="s">
        <v>101</v>
      </c>
      <c r="D414" s="492" t="s">
        <v>8</v>
      </c>
      <c r="E414" s="493">
        <v>0</v>
      </c>
      <c r="F414" s="65"/>
      <c r="G414" s="13"/>
      <c r="H414" s="13"/>
      <c r="I414" s="65"/>
    </row>
    <row r="415" spans="1:9" s="64" customFormat="1" ht="15.75" customHeight="1">
      <c r="A415" s="489">
        <v>2</v>
      </c>
      <c r="B415" s="490" t="s">
        <v>111</v>
      </c>
      <c r="C415" s="491" t="s">
        <v>113</v>
      </c>
      <c r="D415" s="492" t="s">
        <v>107</v>
      </c>
      <c r="E415" s="493">
        <v>0</v>
      </c>
      <c r="F415" s="65"/>
      <c r="G415" s="13"/>
      <c r="H415" s="13"/>
      <c r="I415" s="65"/>
    </row>
    <row r="416" spans="1:9" s="64" customFormat="1" ht="15.75" customHeight="1">
      <c r="A416" s="489">
        <v>2</v>
      </c>
      <c r="B416" s="490" t="s">
        <v>111</v>
      </c>
      <c r="C416" s="491" t="s">
        <v>117</v>
      </c>
      <c r="D416" s="492" t="s">
        <v>102</v>
      </c>
      <c r="E416" s="493">
        <v>0</v>
      </c>
      <c r="F416" s="65"/>
      <c r="G416" s="13"/>
      <c r="H416" s="13"/>
      <c r="I416" s="65"/>
    </row>
    <row r="417" spans="1:9" s="64" customFormat="1" ht="15.75" customHeight="1">
      <c r="A417" s="489">
        <v>2</v>
      </c>
      <c r="B417" s="490" t="s">
        <v>111</v>
      </c>
      <c r="C417" s="491" t="s">
        <v>94</v>
      </c>
      <c r="D417" s="492" t="s">
        <v>95</v>
      </c>
      <c r="E417" s="493">
        <v>0</v>
      </c>
      <c r="F417" s="65"/>
      <c r="G417" s="13"/>
      <c r="H417" s="13"/>
      <c r="I417" s="65"/>
    </row>
    <row r="418" spans="1:9" s="64" customFormat="1" ht="15.75" customHeight="1">
      <c r="A418" s="489">
        <v>2</v>
      </c>
      <c r="B418" s="490" t="s">
        <v>111</v>
      </c>
      <c r="C418" s="491" t="s">
        <v>96</v>
      </c>
      <c r="D418" s="492" t="s">
        <v>4</v>
      </c>
      <c r="E418" s="493">
        <v>0</v>
      </c>
      <c r="F418" s="65"/>
      <c r="G418" s="13"/>
      <c r="H418" s="13"/>
      <c r="I418" s="65"/>
    </row>
    <row r="419" spans="1:9" s="64" customFormat="1" ht="15.75" customHeight="1">
      <c r="A419" s="489">
        <v>2</v>
      </c>
      <c r="B419" s="490" t="s">
        <v>111</v>
      </c>
      <c r="C419" s="491" t="s">
        <v>92</v>
      </c>
      <c r="D419" s="492" t="s">
        <v>5</v>
      </c>
      <c r="E419" s="493">
        <v>0</v>
      </c>
      <c r="F419" s="65"/>
      <c r="G419" s="13"/>
      <c r="H419" s="13"/>
      <c r="I419" s="65"/>
    </row>
    <row r="420" spans="1:9" s="64" customFormat="1" ht="15.75" customHeight="1">
      <c r="A420" s="489">
        <v>2</v>
      </c>
      <c r="B420" s="490" t="s">
        <v>111</v>
      </c>
      <c r="C420" s="491" t="s">
        <v>94</v>
      </c>
      <c r="D420" s="492" t="s">
        <v>6</v>
      </c>
      <c r="E420" s="493">
        <v>0</v>
      </c>
      <c r="F420" s="65"/>
      <c r="G420" s="13"/>
      <c r="H420" s="13"/>
      <c r="I420" s="65"/>
    </row>
    <row r="421" spans="1:9" s="64" customFormat="1" ht="15.75" customHeight="1">
      <c r="A421" s="489">
        <v>2</v>
      </c>
      <c r="B421" s="490" t="s">
        <v>111</v>
      </c>
      <c r="C421" s="491" t="s">
        <v>106</v>
      </c>
      <c r="D421" s="492" t="s">
        <v>7</v>
      </c>
      <c r="E421" s="493">
        <v>0</v>
      </c>
      <c r="F421" s="65"/>
      <c r="G421" s="13"/>
      <c r="H421" s="13"/>
      <c r="I421" s="65"/>
    </row>
    <row r="422" spans="1:9" s="64" customFormat="1" ht="15.75" customHeight="1">
      <c r="A422" s="489">
        <v>1</v>
      </c>
      <c r="B422" s="490" t="s">
        <v>114</v>
      </c>
      <c r="C422" s="491" t="s">
        <v>153</v>
      </c>
      <c r="D422" s="492" t="s">
        <v>107</v>
      </c>
      <c r="E422" s="493">
        <v>0</v>
      </c>
      <c r="F422" s="65"/>
      <c r="G422" s="13"/>
      <c r="H422" s="13"/>
      <c r="I422" s="65"/>
    </row>
    <row r="423" spans="1:9" s="64" customFormat="1" ht="15.75" customHeight="1">
      <c r="A423" s="489">
        <v>1</v>
      </c>
      <c r="B423" s="490" t="s">
        <v>114</v>
      </c>
      <c r="C423" s="491" t="s">
        <v>96</v>
      </c>
      <c r="D423" s="492" t="s">
        <v>6</v>
      </c>
      <c r="E423" s="493">
        <v>0</v>
      </c>
      <c r="F423" s="65"/>
      <c r="G423" s="13"/>
      <c r="H423" s="13"/>
      <c r="I423" s="65"/>
    </row>
    <row r="424" spans="1:9" s="64" customFormat="1" ht="15.75" customHeight="1">
      <c r="A424" s="489">
        <v>1</v>
      </c>
      <c r="B424" s="490" t="s">
        <v>114</v>
      </c>
      <c r="C424" s="491" t="s">
        <v>113</v>
      </c>
      <c r="D424" s="492" t="s">
        <v>7</v>
      </c>
      <c r="E424" s="493">
        <v>0</v>
      </c>
      <c r="F424" s="65"/>
      <c r="G424" s="13"/>
      <c r="H424" s="13"/>
      <c r="I424" s="65"/>
    </row>
    <row r="425" spans="1:9" s="64" customFormat="1" ht="15.75" customHeight="1">
      <c r="A425" s="489">
        <v>1</v>
      </c>
      <c r="B425" s="490" t="s">
        <v>114</v>
      </c>
      <c r="C425" s="491" t="s">
        <v>96</v>
      </c>
      <c r="D425" s="492" t="s">
        <v>110</v>
      </c>
      <c r="E425" s="493">
        <v>0</v>
      </c>
      <c r="F425" s="65"/>
      <c r="G425" s="13"/>
      <c r="H425" s="13"/>
      <c r="I425" s="65"/>
    </row>
    <row r="426" spans="1:9" s="64" customFormat="1" ht="15.75" customHeight="1">
      <c r="A426" s="489">
        <v>1</v>
      </c>
      <c r="B426" s="490" t="s">
        <v>114</v>
      </c>
      <c r="C426" s="491" t="s">
        <v>94</v>
      </c>
      <c r="D426" s="492" t="s">
        <v>116</v>
      </c>
      <c r="E426" s="493">
        <v>0</v>
      </c>
      <c r="F426" s="65"/>
      <c r="G426" s="13"/>
      <c r="H426" s="13"/>
      <c r="I426" s="65"/>
    </row>
    <row r="427" spans="1:9" s="64" customFormat="1" ht="15.75" customHeight="1">
      <c r="A427" s="489">
        <v>2</v>
      </c>
      <c r="B427" s="490" t="s">
        <v>114</v>
      </c>
      <c r="C427" s="491" t="s">
        <v>115</v>
      </c>
      <c r="D427" s="492" t="s">
        <v>102</v>
      </c>
      <c r="E427" s="493">
        <v>0</v>
      </c>
      <c r="F427" s="65"/>
      <c r="G427" s="13"/>
      <c r="H427" s="13"/>
      <c r="I427" s="65"/>
    </row>
    <row r="428" spans="1:9" s="64" customFormat="1" ht="15.75" customHeight="1">
      <c r="A428" s="489">
        <v>2</v>
      </c>
      <c r="B428" s="490" t="s">
        <v>114</v>
      </c>
      <c r="C428" s="491" t="s">
        <v>100</v>
      </c>
      <c r="D428" s="492" t="s">
        <v>4</v>
      </c>
      <c r="E428" s="493">
        <v>0</v>
      </c>
      <c r="F428" s="65"/>
      <c r="G428" s="13"/>
      <c r="H428" s="13"/>
      <c r="I428" s="65"/>
    </row>
    <row r="429" spans="1:9" s="64" customFormat="1" ht="15.75" customHeight="1">
      <c r="A429" s="489">
        <v>2</v>
      </c>
      <c r="B429" s="490" t="s">
        <v>114</v>
      </c>
      <c r="C429" s="491" t="s">
        <v>109</v>
      </c>
      <c r="D429" s="492" t="s">
        <v>5</v>
      </c>
      <c r="E429" s="493">
        <v>0</v>
      </c>
      <c r="F429" s="65"/>
      <c r="G429" s="13"/>
      <c r="H429" s="13"/>
      <c r="I429" s="65"/>
    </row>
    <row r="430" spans="1:9" s="64" customFormat="1" ht="15.75" customHeight="1">
      <c r="A430" s="489">
        <v>2</v>
      </c>
      <c r="B430" s="490" t="s">
        <v>114</v>
      </c>
      <c r="C430" s="491" t="s">
        <v>94</v>
      </c>
      <c r="D430" s="492" t="s">
        <v>9</v>
      </c>
      <c r="E430" s="493">
        <v>0</v>
      </c>
      <c r="F430" s="65"/>
      <c r="G430" s="13"/>
      <c r="H430" s="13"/>
      <c r="I430" s="65"/>
    </row>
    <row r="431" spans="1:9" s="64" customFormat="1" ht="15.75" customHeight="1">
      <c r="A431" s="489">
        <v>2</v>
      </c>
      <c r="B431" s="490" t="s">
        <v>114</v>
      </c>
      <c r="C431" s="491" t="s">
        <v>106</v>
      </c>
      <c r="D431" s="492" t="s">
        <v>107</v>
      </c>
      <c r="E431" s="493">
        <v>0</v>
      </c>
      <c r="F431" s="65"/>
      <c r="G431" s="13"/>
      <c r="H431" s="13"/>
      <c r="I431" s="65"/>
    </row>
    <row r="432" spans="1:9" s="64" customFormat="1" ht="15.75" customHeight="1">
      <c r="A432" s="489">
        <v>3</v>
      </c>
      <c r="B432" s="490" t="s">
        <v>114</v>
      </c>
      <c r="C432" s="491" t="s">
        <v>117</v>
      </c>
      <c r="D432" s="492" t="s">
        <v>8</v>
      </c>
      <c r="E432" s="493">
        <v>0</v>
      </c>
      <c r="F432" s="65"/>
      <c r="G432" s="13"/>
      <c r="H432" s="13"/>
      <c r="I432" s="65"/>
    </row>
    <row r="433" spans="1:9" s="64" customFormat="1" ht="15.75" customHeight="1">
      <c r="A433" s="489">
        <v>3</v>
      </c>
      <c r="B433" s="490" t="s">
        <v>114</v>
      </c>
      <c r="C433" s="491" t="s">
        <v>96</v>
      </c>
      <c r="D433" s="492" t="s">
        <v>6</v>
      </c>
      <c r="E433" s="493">
        <v>0</v>
      </c>
      <c r="F433" s="65"/>
      <c r="G433" s="13"/>
      <c r="H433" s="13"/>
      <c r="I433" s="65"/>
    </row>
    <row r="434" spans="1:9" s="64" customFormat="1" ht="15.75" customHeight="1">
      <c r="A434" s="489">
        <v>3</v>
      </c>
      <c r="B434" s="490" t="s">
        <v>114</v>
      </c>
      <c r="C434" s="491" t="s">
        <v>92</v>
      </c>
      <c r="D434" s="492" t="s">
        <v>95</v>
      </c>
      <c r="E434" s="493">
        <v>0</v>
      </c>
      <c r="F434" s="65"/>
      <c r="G434" s="13"/>
      <c r="H434" s="13"/>
      <c r="I434" s="65"/>
    </row>
    <row r="435" spans="1:9" s="64" customFormat="1" ht="15.75" customHeight="1">
      <c r="A435" s="489">
        <v>3</v>
      </c>
      <c r="B435" s="490" t="s">
        <v>114</v>
      </c>
      <c r="C435" s="491" t="s">
        <v>117</v>
      </c>
      <c r="D435" s="492" t="s">
        <v>8</v>
      </c>
      <c r="E435" s="493">
        <v>0</v>
      </c>
      <c r="F435" s="65"/>
      <c r="G435" s="13"/>
      <c r="H435" s="13"/>
      <c r="I435" s="65"/>
    </row>
    <row r="436" spans="1:9" s="64" customFormat="1" ht="15.75" customHeight="1">
      <c r="A436" s="489">
        <v>3</v>
      </c>
      <c r="B436" s="490" t="s">
        <v>114</v>
      </c>
      <c r="C436" s="491" t="s">
        <v>92</v>
      </c>
      <c r="D436" s="492" t="s">
        <v>105</v>
      </c>
      <c r="E436" s="493">
        <v>0</v>
      </c>
      <c r="F436" s="65"/>
      <c r="G436" s="13"/>
      <c r="H436" s="13"/>
      <c r="I436" s="65"/>
    </row>
    <row r="437" spans="1:9" s="64" customFormat="1" ht="15.75" customHeight="1">
      <c r="A437" s="489">
        <v>1</v>
      </c>
      <c r="B437" s="490" t="s">
        <v>93</v>
      </c>
      <c r="C437" s="491" t="s">
        <v>112</v>
      </c>
      <c r="D437" s="492" t="s">
        <v>4</v>
      </c>
      <c r="E437" s="493">
        <v>0</v>
      </c>
      <c r="F437" s="65"/>
      <c r="G437" s="13"/>
      <c r="H437" s="13"/>
      <c r="I437" s="65"/>
    </row>
    <row r="438" spans="1:9" s="64" customFormat="1" ht="15.75" customHeight="1">
      <c r="A438" s="489">
        <v>2</v>
      </c>
      <c r="B438" s="490" t="s">
        <v>93</v>
      </c>
      <c r="C438" s="491" t="s">
        <v>109</v>
      </c>
      <c r="D438" s="492" t="s">
        <v>5</v>
      </c>
      <c r="E438" s="493">
        <v>0</v>
      </c>
      <c r="F438" s="65"/>
      <c r="G438" s="13"/>
      <c r="H438" s="13"/>
      <c r="I438" s="65"/>
    </row>
    <row r="439" spans="1:9" s="64" customFormat="1" ht="15.75" customHeight="1">
      <c r="A439" s="489">
        <v>2</v>
      </c>
      <c r="B439" s="490" t="s">
        <v>93</v>
      </c>
      <c r="C439" s="491" t="s">
        <v>104</v>
      </c>
      <c r="D439" s="492" t="s">
        <v>95</v>
      </c>
      <c r="E439" s="493">
        <v>0</v>
      </c>
      <c r="F439" s="65"/>
      <c r="G439" s="13"/>
      <c r="H439" s="13"/>
      <c r="I439" s="65"/>
    </row>
    <row r="440" spans="1:9" s="64" customFormat="1" ht="15.75" customHeight="1">
      <c r="A440" s="489">
        <v>2</v>
      </c>
      <c r="B440" s="490" t="s">
        <v>93</v>
      </c>
      <c r="C440" s="491" t="s">
        <v>153</v>
      </c>
      <c r="D440" s="492" t="s">
        <v>107</v>
      </c>
      <c r="E440" s="493">
        <v>0</v>
      </c>
      <c r="F440" s="65"/>
      <c r="G440" s="13"/>
      <c r="H440" s="13"/>
      <c r="I440" s="65"/>
    </row>
    <row r="441" spans="1:9" s="64" customFormat="1" ht="15.75" customHeight="1">
      <c r="A441" s="489">
        <v>3</v>
      </c>
      <c r="B441" s="490" t="s">
        <v>93</v>
      </c>
      <c r="C441" s="491" t="s">
        <v>92</v>
      </c>
      <c r="D441" s="492" t="s">
        <v>105</v>
      </c>
      <c r="E441" s="493">
        <v>0</v>
      </c>
      <c r="F441" s="65"/>
      <c r="G441" s="13"/>
      <c r="H441" s="13"/>
      <c r="I441" s="65"/>
    </row>
    <row r="442" spans="1:9" s="64" customFormat="1" ht="15.75" customHeight="1">
      <c r="A442" s="489">
        <v>3</v>
      </c>
      <c r="B442" s="490" t="s">
        <v>93</v>
      </c>
      <c r="C442" s="491" t="s">
        <v>101</v>
      </c>
      <c r="D442" s="492" t="s">
        <v>102</v>
      </c>
      <c r="E442" s="493">
        <v>0</v>
      </c>
      <c r="F442" s="65"/>
      <c r="G442" s="13"/>
      <c r="H442" s="13"/>
      <c r="I442" s="65"/>
    </row>
    <row r="443" spans="1:9" s="64" customFormat="1" ht="15.75" customHeight="1">
      <c r="A443" s="489">
        <v>3</v>
      </c>
      <c r="B443" s="490" t="s">
        <v>93</v>
      </c>
      <c r="C443" s="491" t="s">
        <v>118</v>
      </c>
      <c r="D443" s="492" t="s">
        <v>5</v>
      </c>
      <c r="E443" s="493">
        <v>0</v>
      </c>
      <c r="F443" s="65"/>
      <c r="G443" s="13"/>
      <c r="H443" s="13"/>
      <c r="I443" s="65"/>
    </row>
    <row r="444" spans="1:9" s="64" customFormat="1" ht="15.75" customHeight="1">
      <c r="A444" s="489">
        <v>1</v>
      </c>
      <c r="B444" s="490" t="s">
        <v>108</v>
      </c>
      <c r="C444" s="491" t="s">
        <v>118</v>
      </c>
      <c r="D444" s="492" t="s">
        <v>5</v>
      </c>
      <c r="E444" s="493">
        <v>0</v>
      </c>
      <c r="F444" s="65"/>
      <c r="G444" s="13"/>
      <c r="H444" s="13"/>
      <c r="I444" s="65"/>
    </row>
    <row r="445" spans="1:9" s="64" customFormat="1" ht="15.75" customHeight="1">
      <c r="A445" s="489">
        <v>1</v>
      </c>
      <c r="B445" s="490" t="s">
        <v>108</v>
      </c>
      <c r="C445" s="491" t="s">
        <v>115</v>
      </c>
      <c r="D445" s="492" t="s">
        <v>8</v>
      </c>
      <c r="E445" s="493">
        <v>0</v>
      </c>
      <c r="F445" s="65"/>
      <c r="G445" s="13"/>
      <c r="H445" s="13"/>
      <c r="I445" s="65"/>
    </row>
    <row r="446" spans="1:9" s="64" customFormat="1" ht="15.75" customHeight="1">
      <c r="A446" s="489">
        <v>1</v>
      </c>
      <c r="B446" s="490" t="s">
        <v>108</v>
      </c>
      <c r="C446" s="491" t="s">
        <v>92</v>
      </c>
      <c r="D446" s="492" t="s">
        <v>9</v>
      </c>
      <c r="E446" s="493">
        <v>0</v>
      </c>
      <c r="F446" s="65"/>
      <c r="G446" s="13"/>
      <c r="H446" s="13"/>
      <c r="I446" s="65"/>
    </row>
    <row r="447" spans="1:9" s="64" customFormat="1" ht="15.75" customHeight="1">
      <c r="A447" s="489">
        <v>1</v>
      </c>
      <c r="B447" s="490" t="s">
        <v>108</v>
      </c>
      <c r="C447" s="491" t="s">
        <v>100</v>
      </c>
      <c r="D447" s="492" t="s">
        <v>110</v>
      </c>
      <c r="E447" s="493">
        <v>0</v>
      </c>
      <c r="F447" s="65"/>
      <c r="G447" s="13"/>
      <c r="H447" s="13"/>
      <c r="I447" s="65"/>
    </row>
    <row r="448" spans="1:9" s="64" customFormat="1" ht="15.75" customHeight="1">
      <c r="A448" s="489">
        <v>1</v>
      </c>
      <c r="B448" s="490" t="s">
        <v>108</v>
      </c>
      <c r="C448" s="491" t="s">
        <v>109</v>
      </c>
      <c r="D448" s="492" t="s">
        <v>105</v>
      </c>
      <c r="E448" s="493">
        <v>0</v>
      </c>
      <c r="F448" s="65"/>
      <c r="G448" s="13"/>
      <c r="H448" s="13"/>
      <c r="I448" s="65"/>
    </row>
    <row r="449" spans="1:9" s="64" customFormat="1" ht="15.75" customHeight="1">
      <c r="A449" s="489">
        <v>1</v>
      </c>
      <c r="B449" s="490" t="s">
        <v>108</v>
      </c>
      <c r="C449" s="491" t="s">
        <v>118</v>
      </c>
      <c r="D449" s="492" t="s">
        <v>105</v>
      </c>
      <c r="E449" s="493">
        <v>0</v>
      </c>
      <c r="F449" s="65"/>
      <c r="G449" s="13"/>
      <c r="H449" s="13"/>
      <c r="I449" s="65"/>
    </row>
    <row r="450" spans="1:9" s="64" customFormat="1" ht="15.75" customHeight="1">
      <c r="A450" s="489">
        <v>1</v>
      </c>
      <c r="B450" s="490" t="s">
        <v>108</v>
      </c>
      <c r="C450" s="491" t="s">
        <v>96</v>
      </c>
      <c r="D450" s="492" t="s">
        <v>116</v>
      </c>
      <c r="E450" s="493">
        <v>0</v>
      </c>
      <c r="F450" s="65"/>
      <c r="G450" s="13"/>
      <c r="H450" s="13"/>
      <c r="I450" s="65"/>
    </row>
    <row r="451" spans="1:9" s="64" customFormat="1" ht="15.75" customHeight="1">
      <c r="A451" s="489">
        <v>2</v>
      </c>
      <c r="B451" s="490" t="s">
        <v>108</v>
      </c>
      <c r="C451" s="491" t="s">
        <v>104</v>
      </c>
      <c r="D451" s="492" t="s">
        <v>9</v>
      </c>
      <c r="E451" s="493">
        <v>0</v>
      </c>
      <c r="F451" s="65"/>
      <c r="G451" s="13"/>
      <c r="H451" s="13"/>
      <c r="I451" s="65"/>
    </row>
    <row r="452" spans="1:9" s="64" customFormat="1" ht="15.75" customHeight="1">
      <c r="A452" s="489">
        <v>2</v>
      </c>
      <c r="B452" s="490" t="s">
        <v>108</v>
      </c>
      <c r="C452" s="491" t="s">
        <v>112</v>
      </c>
      <c r="D452" s="492" t="s">
        <v>110</v>
      </c>
      <c r="E452" s="493">
        <v>0</v>
      </c>
      <c r="F452" s="65"/>
      <c r="G452" s="13"/>
      <c r="H452" s="13"/>
      <c r="I452" s="65"/>
    </row>
    <row r="453" spans="1:9" s="64" customFormat="1" ht="15.75" customHeight="1">
      <c r="A453" s="489">
        <v>2</v>
      </c>
      <c r="B453" s="490" t="s">
        <v>108</v>
      </c>
      <c r="C453" s="491" t="s">
        <v>118</v>
      </c>
      <c r="D453" s="492" t="s">
        <v>105</v>
      </c>
      <c r="E453" s="493">
        <v>0</v>
      </c>
      <c r="F453" s="65"/>
      <c r="G453" s="13"/>
      <c r="H453" s="13"/>
      <c r="I453" s="65"/>
    </row>
    <row r="454" spans="1:9" s="64" customFormat="1" ht="15.75" customHeight="1">
      <c r="A454" s="489">
        <v>2</v>
      </c>
      <c r="B454" s="490" t="s">
        <v>108</v>
      </c>
      <c r="C454" s="491" t="s">
        <v>96</v>
      </c>
      <c r="D454" s="492" t="s">
        <v>116</v>
      </c>
      <c r="E454" s="493">
        <v>0</v>
      </c>
      <c r="F454" s="65"/>
      <c r="G454" s="13"/>
      <c r="H454" s="13"/>
      <c r="I454" s="65"/>
    </row>
    <row r="455" spans="1:9" s="64" customFormat="1" ht="15.75" customHeight="1">
      <c r="A455" s="489">
        <v>2</v>
      </c>
      <c r="B455" s="490" t="s">
        <v>108</v>
      </c>
      <c r="C455" s="491" t="s">
        <v>153</v>
      </c>
      <c r="D455" s="492" t="s">
        <v>107</v>
      </c>
      <c r="E455" s="493">
        <v>0</v>
      </c>
      <c r="F455" s="65"/>
      <c r="G455" s="13"/>
      <c r="H455" s="13"/>
      <c r="I455" s="65"/>
    </row>
    <row r="456" spans="1:9" s="64" customFormat="1" ht="15.75" customHeight="1">
      <c r="A456" s="489">
        <v>2</v>
      </c>
      <c r="B456" s="490" t="s">
        <v>108</v>
      </c>
      <c r="C456" s="491" t="s">
        <v>115</v>
      </c>
      <c r="D456" s="492" t="s">
        <v>102</v>
      </c>
      <c r="E456" s="493">
        <v>0</v>
      </c>
      <c r="F456" s="65"/>
      <c r="G456" s="13"/>
      <c r="H456" s="13"/>
      <c r="I456" s="65"/>
    </row>
    <row r="457" spans="1:9" s="64" customFormat="1" ht="15.75" customHeight="1">
      <c r="A457" s="489">
        <v>2</v>
      </c>
      <c r="B457" s="490" t="s">
        <v>108</v>
      </c>
      <c r="C457" s="491" t="s">
        <v>92</v>
      </c>
      <c r="D457" s="492" t="s">
        <v>95</v>
      </c>
      <c r="E457" s="493">
        <v>0</v>
      </c>
      <c r="F457" s="65"/>
      <c r="G457" s="13"/>
      <c r="H457" s="13"/>
      <c r="I457" s="65"/>
    </row>
    <row r="458" spans="1:9" s="64" customFormat="1" ht="15.75" customHeight="1">
      <c r="A458" s="489">
        <v>2</v>
      </c>
      <c r="B458" s="490" t="s">
        <v>97</v>
      </c>
      <c r="C458" s="491" t="s">
        <v>94</v>
      </c>
      <c r="D458" s="492" t="s">
        <v>95</v>
      </c>
      <c r="E458" s="493">
        <v>0</v>
      </c>
      <c r="F458" s="65"/>
      <c r="G458" s="13"/>
      <c r="H458" s="13"/>
      <c r="I458" s="65"/>
    </row>
    <row r="459" spans="1:9" s="64" customFormat="1" ht="15.75" customHeight="1">
      <c r="A459" s="489">
        <v>2</v>
      </c>
      <c r="B459" s="490" t="s">
        <v>154</v>
      </c>
      <c r="C459" s="491" t="s">
        <v>113</v>
      </c>
      <c r="D459" s="492" t="s">
        <v>7</v>
      </c>
      <c r="E459" s="493">
        <v>0</v>
      </c>
      <c r="F459" s="65"/>
      <c r="G459" s="13"/>
      <c r="H459" s="13"/>
      <c r="I459" s="65"/>
    </row>
    <row r="460" spans="1:9" s="64" customFormat="1" ht="15.75" customHeight="1">
      <c r="A460" s="494">
        <v>2</v>
      </c>
      <c r="B460" s="495" t="s">
        <v>154</v>
      </c>
      <c r="C460" s="496" t="s">
        <v>117</v>
      </c>
      <c r="D460" s="497" t="s">
        <v>102</v>
      </c>
      <c r="E460" s="498">
        <v>0</v>
      </c>
      <c r="F460" s="65"/>
      <c r="G460" s="13"/>
      <c r="H460" s="13"/>
      <c r="I460" s="65"/>
    </row>
    <row r="461" spans="1:9" ht="15" customHeight="1">
      <c r="B461" s="45"/>
    </row>
    <row r="462" spans="1:9" ht="15" customHeight="1">
      <c r="B462" s="45"/>
    </row>
    <row r="463" spans="1:9" ht="15" customHeight="1">
      <c r="B463" s="45"/>
    </row>
    <row r="464" spans="1:9" ht="15" customHeight="1">
      <c r="B464" s="45"/>
    </row>
    <row r="466" spans="4:7" ht="15" customHeight="1">
      <c r="D466" s="46"/>
    </row>
    <row r="467" spans="4:7" ht="15" customHeight="1">
      <c r="G467" s="6"/>
    </row>
    <row r="468" spans="4:7" ht="15" customHeight="1">
      <c r="G468" s="6"/>
    </row>
    <row r="469" spans="4:7" ht="15" customHeight="1">
      <c r="G469" s="6"/>
    </row>
    <row r="470" spans="4:7" ht="15" customHeight="1">
      <c r="D470" s="46"/>
      <c r="G470" s="6"/>
    </row>
    <row r="474" spans="4:7" ht="15" customHeight="1">
      <c r="D474" s="46"/>
    </row>
  </sheetData>
  <conditionalFormatting sqref="E2:E65536">
    <cfRule type="cellIs" dxfId="1" priority="1" stopIfTrue="1" operator="lessThan">
      <formula>0</formula>
    </cfRule>
    <cfRule type="cellIs" dxfId="0" priority="2" stopIfTrue="1" operator="greaterThan">
      <formula>5000</formula>
    </cfRule>
  </conditionalFormatting>
  <pageMargins left="0.75" right="0.75" top="1" bottom="1" header="0.5" footer="0.5"/>
  <pageSetup orientation="portrait" horizontalDpi="0" verticalDpi="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CB39A-366F-4C0D-82E4-AA36EFE6B8E6}">
  <dimension ref="A1:T4"/>
  <sheetViews>
    <sheetView workbookViewId="0"/>
  </sheetViews>
  <sheetFormatPr defaultColWidth="9.1796875" defaultRowHeight="17.5"/>
  <cols>
    <col min="1" max="1" width="27.26953125" style="79" bestFit="1" customWidth="1"/>
    <col min="2" max="20" width="12.1796875" style="79" customWidth="1"/>
    <col min="21" max="16384" width="9.1796875" style="79"/>
  </cols>
  <sheetData>
    <row r="1" spans="1:20" ht="24" customHeight="1">
      <c r="A1" s="450" t="s">
        <v>527</v>
      </c>
      <c r="B1" s="448">
        <v>5</v>
      </c>
      <c r="C1" s="448">
        <v>1</v>
      </c>
      <c r="D1" s="448">
        <v>11</v>
      </c>
      <c r="E1" s="448">
        <v>6</v>
      </c>
      <c r="F1" s="448">
        <v>25</v>
      </c>
      <c r="G1" s="448">
        <v>3</v>
      </c>
      <c r="H1" s="448">
        <v>11</v>
      </c>
      <c r="I1" s="448">
        <v>11</v>
      </c>
      <c r="J1" s="448">
        <v>18</v>
      </c>
      <c r="K1" s="448">
        <v>6</v>
      </c>
      <c r="L1" s="448">
        <v>8</v>
      </c>
      <c r="M1" s="448">
        <v>24</v>
      </c>
      <c r="N1" s="448">
        <v>5</v>
      </c>
      <c r="O1" s="448">
        <v>12</v>
      </c>
      <c r="P1" s="448">
        <v>1</v>
      </c>
      <c r="Q1" s="448">
        <v>9</v>
      </c>
      <c r="R1" s="448">
        <v>18</v>
      </c>
      <c r="S1" s="448">
        <v>4</v>
      </c>
      <c r="T1" s="448">
        <v>4</v>
      </c>
    </row>
    <row r="2" spans="1:20" ht="24" customHeight="1">
      <c r="A2" s="450" t="s">
        <v>528</v>
      </c>
      <c r="B2" s="448" t="s">
        <v>529</v>
      </c>
      <c r="C2" s="448"/>
      <c r="D2" s="448" t="s">
        <v>529</v>
      </c>
      <c r="E2" s="448" t="s">
        <v>529</v>
      </c>
      <c r="F2" s="448" t="s">
        <v>529</v>
      </c>
      <c r="G2" s="448"/>
      <c r="H2" s="448"/>
      <c r="I2" s="448" t="s">
        <v>529</v>
      </c>
      <c r="J2" s="448"/>
      <c r="K2" s="448" t="s">
        <v>529</v>
      </c>
      <c r="L2" s="448" t="s">
        <v>529</v>
      </c>
      <c r="M2" s="448"/>
      <c r="N2" s="448" t="s">
        <v>529</v>
      </c>
      <c r="O2" s="448" t="s">
        <v>529</v>
      </c>
      <c r="P2" s="448"/>
      <c r="Q2" s="448" t="s">
        <v>529</v>
      </c>
      <c r="R2" s="448" t="s">
        <v>529</v>
      </c>
      <c r="S2" s="448" t="s">
        <v>529</v>
      </c>
      <c r="T2" s="448"/>
    </row>
    <row r="3" spans="1:20" ht="24" customHeight="1">
      <c r="A3" s="450" t="s">
        <v>10</v>
      </c>
      <c r="B3" s="449">
        <v>3006</v>
      </c>
      <c r="C3" s="449">
        <v>5732</v>
      </c>
      <c r="D3" s="449">
        <v>3283</v>
      </c>
      <c r="E3" s="449">
        <v>6590</v>
      </c>
      <c r="F3" s="449">
        <v>8716</v>
      </c>
      <c r="G3" s="449">
        <v>4406</v>
      </c>
      <c r="H3" s="449">
        <v>7577</v>
      </c>
      <c r="I3" s="449">
        <v>3362</v>
      </c>
      <c r="J3" s="449">
        <v>3738</v>
      </c>
      <c r="K3" s="449">
        <v>8397</v>
      </c>
      <c r="L3" s="449">
        <v>2739</v>
      </c>
      <c r="M3" s="449">
        <v>7379</v>
      </c>
      <c r="N3" s="449">
        <v>7874</v>
      </c>
      <c r="O3" s="449">
        <v>8050</v>
      </c>
      <c r="P3" s="449">
        <v>5900</v>
      </c>
      <c r="Q3" s="449">
        <v>4107</v>
      </c>
      <c r="R3" s="449">
        <v>7375</v>
      </c>
      <c r="S3" s="449">
        <v>2913</v>
      </c>
      <c r="T3" s="449">
        <v>1102</v>
      </c>
    </row>
    <row r="4" spans="1:20" ht="24" customHeight="1">
      <c r="A4" s="450" t="s">
        <v>530</v>
      </c>
      <c r="B4" s="448"/>
      <c r="C4" s="448"/>
      <c r="D4" s="448"/>
      <c r="E4" s="448"/>
      <c r="F4" s="448"/>
      <c r="G4" s="448"/>
      <c r="H4" s="448"/>
      <c r="I4" s="448"/>
      <c r="J4" s="448"/>
      <c r="K4" s="448"/>
      <c r="L4" s="448"/>
      <c r="M4" s="448"/>
      <c r="N4" s="448"/>
      <c r="O4" s="448"/>
      <c r="P4" s="448"/>
      <c r="Q4" s="448"/>
      <c r="R4" s="448"/>
      <c r="S4" s="448"/>
      <c r="T4" s="44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F67B0-8DA6-4AA7-919F-FBBAC88E740A}">
  <dimension ref="A1:W220"/>
  <sheetViews>
    <sheetView workbookViewId="0"/>
  </sheetViews>
  <sheetFormatPr defaultColWidth="9.1796875" defaultRowHeight="17.5"/>
  <cols>
    <col min="1" max="2" width="17.1796875" style="68" customWidth="1"/>
    <col min="3" max="3" width="19" style="224" customWidth="1"/>
    <col min="4" max="5" width="17.1796875" style="68" customWidth="1"/>
    <col min="6" max="6" width="2.453125" style="411" customWidth="1"/>
    <col min="7" max="7" width="5.1796875" style="411" bestFit="1" customWidth="1"/>
    <col min="8" max="23" width="9.1796875" style="411"/>
    <col min="24" max="16384" width="9.1796875" style="68"/>
  </cols>
  <sheetData>
    <row r="1" spans="1:14" ht="23.25" customHeight="1">
      <c r="A1" s="409" t="s">
        <v>507</v>
      </c>
    </row>
    <row r="2" spans="1:14" ht="39" customHeight="1">
      <c r="A2" s="407" t="s">
        <v>481</v>
      </c>
      <c r="B2" s="407"/>
      <c r="C2" s="407"/>
      <c r="D2" s="407"/>
      <c r="E2" s="407"/>
      <c r="G2" s="416" t="s">
        <v>508</v>
      </c>
      <c r="H2" s="623" t="s">
        <v>509</v>
      </c>
      <c r="I2" s="623"/>
      <c r="J2" s="623"/>
      <c r="K2" s="623"/>
      <c r="L2" s="623"/>
      <c r="M2" s="623"/>
      <c r="N2" s="623"/>
    </row>
    <row r="3" spans="1:14" ht="9.75" customHeight="1">
      <c r="A3" s="410"/>
      <c r="B3" s="410"/>
      <c r="C3" s="410"/>
      <c r="D3" s="410"/>
      <c r="E3" s="410"/>
    </row>
    <row r="4" spans="1:14" ht="39" customHeight="1">
      <c r="A4" s="418" t="s">
        <v>0</v>
      </c>
      <c r="B4" s="418" t="s">
        <v>2</v>
      </c>
      <c r="C4" s="418" t="s">
        <v>505</v>
      </c>
      <c r="D4" s="418" t="s">
        <v>506</v>
      </c>
      <c r="E4" s="418" t="s">
        <v>480</v>
      </c>
      <c r="G4" s="415" t="s">
        <v>469</v>
      </c>
      <c r="H4" s="412" t="s">
        <v>470</v>
      </c>
      <c r="I4" s="419" t="s">
        <v>0</v>
      </c>
      <c r="J4" s="419" t="s">
        <v>2</v>
      </c>
      <c r="K4" s="419" t="s">
        <v>505</v>
      </c>
      <c r="L4" s="419" t="s">
        <v>506</v>
      </c>
      <c r="M4" s="419" t="s">
        <v>480</v>
      </c>
    </row>
    <row r="5" spans="1:14" ht="18">
      <c r="A5" s="259" t="s">
        <v>482</v>
      </c>
      <c r="B5" s="259" t="s">
        <v>483</v>
      </c>
      <c r="C5" s="265" t="s">
        <v>500</v>
      </c>
      <c r="D5" s="408" t="s">
        <v>6</v>
      </c>
      <c r="E5" s="408" t="s">
        <v>13</v>
      </c>
      <c r="H5" s="413" t="s">
        <v>510</v>
      </c>
      <c r="I5" s="414" t="s">
        <v>511</v>
      </c>
      <c r="J5" s="414" t="s">
        <v>512</v>
      </c>
      <c r="K5" s="414" t="s">
        <v>91</v>
      </c>
      <c r="L5" s="414" t="s">
        <v>4</v>
      </c>
      <c r="M5" s="414" t="s">
        <v>21</v>
      </c>
    </row>
    <row r="6" spans="1:14" ht="18">
      <c r="A6" s="259" t="s">
        <v>484</v>
      </c>
      <c r="B6" s="259" t="s">
        <v>485</v>
      </c>
      <c r="C6" s="265" t="s">
        <v>91</v>
      </c>
      <c r="D6" s="408" t="s">
        <v>4</v>
      </c>
      <c r="E6" s="408" t="s">
        <v>21</v>
      </c>
      <c r="H6" s="414"/>
      <c r="I6" s="417" t="s">
        <v>513</v>
      </c>
      <c r="J6" s="417" t="s">
        <v>514</v>
      </c>
      <c r="K6" s="417" t="s">
        <v>501</v>
      </c>
      <c r="L6" s="417" t="s">
        <v>5</v>
      </c>
      <c r="M6" s="417" t="s">
        <v>72</v>
      </c>
    </row>
    <row r="7" spans="1:14" ht="18">
      <c r="A7" s="259" t="s">
        <v>486</v>
      </c>
      <c r="B7" s="259" t="s">
        <v>487</v>
      </c>
      <c r="C7" s="265" t="s">
        <v>502</v>
      </c>
      <c r="D7" s="408" t="s">
        <v>7</v>
      </c>
      <c r="E7" s="408" t="s">
        <v>504</v>
      </c>
      <c r="H7" s="414"/>
      <c r="I7" s="417" t="s">
        <v>515</v>
      </c>
      <c r="J7" s="417" t="s">
        <v>516</v>
      </c>
      <c r="K7" s="417" t="s">
        <v>502</v>
      </c>
      <c r="L7" s="417" t="s">
        <v>6</v>
      </c>
      <c r="M7" s="417" t="s">
        <v>13</v>
      </c>
    </row>
    <row r="8" spans="1:14">
      <c r="A8" s="259" t="s">
        <v>488</v>
      </c>
      <c r="B8" s="259" t="s">
        <v>489</v>
      </c>
      <c r="C8" s="265" t="s">
        <v>500</v>
      </c>
      <c r="D8" s="408" t="s">
        <v>9</v>
      </c>
      <c r="E8" s="408" t="s">
        <v>12</v>
      </c>
    </row>
    <row r="9" spans="1:14">
      <c r="A9" s="259" t="s">
        <v>490</v>
      </c>
      <c r="B9" s="259" t="s">
        <v>491</v>
      </c>
      <c r="C9" s="265" t="s">
        <v>500</v>
      </c>
      <c r="D9" s="408" t="s">
        <v>5</v>
      </c>
      <c r="E9" s="408" t="s">
        <v>13</v>
      </c>
    </row>
    <row r="10" spans="1:14">
      <c r="A10" s="259" t="s">
        <v>492</v>
      </c>
      <c r="B10" s="259" t="s">
        <v>493</v>
      </c>
      <c r="C10" s="265" t="s">
        <v>503</v>
      </c>
      <c r="D10" s="408" t="s">
        <v>6</v>
      </c>
      <c r="E10" s="408" t="s">
        <v>72</v>
      </c>
    </row>
    <row r="11" spans="1:14">
      <c r="A11" s="259" t="s">
        <v>494</v>
      </c>
      <c r="B11" s="259" t="s">
        <v>495</v>
      </c>
      <c r="C11" s="265" t="s">
        <v>91</v>
      </c>
      <c r="D11" s="408" t="s">
        <v>5</v>
      </c>
      <c r="E11" s="408" t="s">
        <v>12</v>
      </c>
    </row>
    <row r="12" spans="1:14">
      <c r="A12" s="259" t="s">
        <v>496</v>
      </c>
      <c r="B12" s="259" t="s">
        <v>497</v>
      </c>
      <c r="C12" s="265" t="s">
        <v>501</v>
      </c>
      <c r="D12" s="408" t="s">
        <v>4</v>
      </c>
      <c r="E12" s="408" t="s">
        <v>12</v>
      </c>
    </row>
    <row r="13" spans="1:14">
      <c r="A13" s="259" t="s">
        <v>498</v>
      </c>
      <c r="B13" s="259" t="s">
        <v>499</v>
      </c>
      <c r="C13" s="265" t="s">
        <v>502</v>
      </c>
      <c r="D13" s="408" t="s">
        <v>4</v>
      </c>
      <c r="E13" s="408" t="s">
        <v>21</v>
      </c>
    </row>
    <row r="14" spans="1:14">
      <c r="A14" s="259"/>
      <c r="B14" s="259"/>
      <c r="C14" s="265"/>
      <c r="D14" s="408"/>
      <c r="E14" s="408"/>
    </row>
    <row r="15" spans="1:14">
      <c r="A15" s="259"/>
      <c r="B15" s="259"/>
      <c r="C15" s="265"/>
      <c r="D15" s="408"/>
      <c r="E15" s="408"/>
    </row>
    <row r="16" spans="1:14">
      <c r="A16" s="259"/>
      <c r="B16" s="259"/>
      <c r="C16" s="265"/>
      <c r="D16" s="408"/>
      <c r="E16" s="408"/>
    </row>
    <row r="17" spans="1:5">
      <c r="A17" s="259"/>
      <c r="B17" s="259"/>
      <c r="C17" s="265"/>
      <c r="D17" s="408"/>
      <c r="E17" s="408"/>
    </row>
    <row r="18" spans="1:5">
      <c r="A18" s="259"/>
      <c r="B18" s="259"/>
      <c r="C18" s="265"/>
      <c r="D18" s="408"/>
      <c r="E18" s="408"/>
    </row>
    <row r="19" spans="1:5">
      <c r="A19" s="259"/>
      <c r="B19" s="259"/>
      <c r="C19" s="265"/>
      <c r="D19" s="408"/>
      <c r="E19" s="408"/>
    </row>
    <row r="20" spans="1:5">
      <c r="A20" s="259"/>
      <c r="B20" s="259"/>
      <c r="C20" s="265"/>
      <c r="D20" s="408"/>
      <c r="E20" s="408"/>
    </row>
    <row r="21" spans="1:5">
      <c r="A21" s="259"/>
      <c r="B21" s="259"/>
      <c r="C21" s="265"/>
      <c r="D21" s="408"/>
      <c r="E21" s="408"/>
    </row>
    <row r="22" spans="1:5">
      <c r="A22" s="259"/>
      <c r="B22" s="259"/>
      <c r="C22" s="265"/>
      <c r="D22" s="408"/>
      <c r="E22" s="408"/>
    </row>
    <row r="23" spans="1:5">
      <c r="A23" s="259"/>
      <c r="B23" s="259"/>
      <c r="C23" s="265"/>
      <c r="D23" s="408"/>
      <c r="E23" s="408"/>
    </row>
    <row r="24" spans="1:5">
      <c r="A24" s="259"/>
      <c r="B24" s="259"/>
      <c r="C24" s="265"/>
      <c r="D24" s="408"/>
      <c r="E24" s="408"/>
    </row>
    <row r="25" spans="1:5">
      <c r="A25" s="259"/>
      <c r="B25" s="259"/>
      <c r="C25" s="265"/>
      <c r="D25" s="408"/>
      <c r="E25" s="408"/>
    </row>
    <row r="26" spans="1:5">
      <c r="A26" s="259"/>
      <c r="B26" s="259"/>
      <c r="C26" s="265"/>
      <c r="D26" s="408"/>
      <c r="E26" s="408"/>
    </row>
    <row r="27" spans="1:5">
      <c r="A27" s="259"/>
      <c r="B27" s="259"/>
      <c r="C27" s="265"/>
      <c r="D27" s="408"/>
      <c r="E27" s="408"/>
    </row>
    <row r="28" spans="1:5">
      <c r="A28" s="259"/>
      <c r="B28" s="259"/>
      <c r="C28" s="265"/>
      <c r="D28" s="408"/>
      <c r="E28" s="408"/>
    </row>
    <row r="29" spans="1:5">
      <c r="A29" s="259"/>
      <c r="B29" s="259"/>
      <c r="C29" s="265"/>
      <c r="D29" s="408"/>
      <c r="E29" s="408"/>
    </row>
    <row r="30" spans="1:5">
      <c r="A30" s="259"/>
      <c r="B30" s="259"/>
      <c r="C30" s="265"/>
      <c r="D30" s="408"/>
      <c r="E30" s="408"/>
    </row>
    <row r="31" spans="1:5">
      <c r="A31" s="259"/>
      <c r="B31" s="259"/>
      <c r="C31" s="265"/>
      <c r="D31" s="408"/>
      <c r="E31" s="408"/>
    </row>
    <row r="32" spans="1:5">
      <c r="A32" s="259"/>
      <c r="B32" s="259"/>
      <c r="C32" s="265"/>
      <c r="D32" s="408"/>
      <c r="E32" s="408"/>
    </row>
    <row r="33" spans="1:5">
      <c r="A33" s="259"/>
      <c r="B33" s="259"/>
      <c r="C33" s="265"/>
      <c r="D33" s="408"/>
      <c r="E33" s="408"/>
    </row>
    <row r="34" spans="1:5">
      <c r="A34" s="259"/>
      <c r="B34" s="259"/>
      <c r="C34" s="265"/>
      <c r="D34" s="408"/>
      <c r="E34" s="408"/>
    </row>
    <row r="35" spans="1:5">
      <c r="A35" s="259"/>
      <c r="B35" s="259"/>
      <c r="C35" s="265"/>
      <c r="D35" s="408"/>
      <c r="E35" s="408"/>
    </row>
    <row r="36" spans="1:5">
      <c r="A36" s="259"/>
      <c r="B36" s="259"/>
      <c r="C36" s="265"/>
      <c r="D36" s="408"/>
      <c r="E36" s="408"/>
    </row>
    <row r="37" spans="1:5">
      <c r="A37" s="259"/>
      <c r="B37" s="259"/>
      <c r="C37" s="265"/>
      <c r="D37" s="408"/>
      <c r="E37" s="408"/>
    </row>
    <row r="38" spans="1:5">
      <c r="A38" s="259"/>
      <c r="B38" s="259"/>
      <c r="C38" s="265"/>
      <c r="D38" s="408"/>
      <c r="E38" s="408"/>
    </row>
    <row r="39" spans="1:5">
      <c r="A39" s="259"/>
      <c r="B39" s="259"/>
      <c r="C39" s="265"/>
      <c r="D39" s="408"/>
      <c r="E39" s="408"/>
    </row>
    <row r="40" spans="1:5">
      <c r="A40" s="259"/>
      <c r="B40" s="259"/>
      <c r="C40" s="265"/>
      <c r="D40" s="408"/>
      <c r="E40" s="408"/>
    </row>
    <row r="41" spans="1:5">
      <c r="A41" s="259"/>
      <c r="B41" s="259"/>
      <c r="C41" s="265"/>
      <c r="D41" s="408"/>
      <c r="E41" s="408"/>
    </row>
    <row r="42" spans="1:5">
      <c r="A42" s="259"/>
      <c r="B42" s="259"/>
      <c r="C42" s="265"/>
      <c r="D42" s="408"/>
      <c r="E42" s="408"/>
    </row>
    <row r="43" spans="1:5">
      <c r="A43" s="259"/>
      <c r="B43" s="259"/>
      <c r="C43" s="265"/>
      <c r="D43" s="408"/>
      <c r="E43" s="408"/>
    </row>
    <row r="44" spans="1:5">
      <c r="A44" s="259"/>
      <c r="B44" s="259"/>
      <c r="C44" s="265"/>
      <c r="D44" s="408"/>
      <c r="E44" s="408"/>
    </row>
    <row r="45" spans="1:5">
      <c r="A45" s="259"/>
      <c r="B45" s="259"/>
      <c r="C45" s="265"/>
      <c r="D45" s="408"/>
      <c r="E45" s="408"/>
    </row>
    <row r="46" spans="1:5">
      <c r="A46" s="259"/>
      <c r="B46" s="259"/>
      <c r="C46" s="265"/>
      <c r="D46" s="408"/>
      <c r="E46" s="408"/>
    </row>
    <row r="47" spans="1:5">
      <c r="A47" s="259"/>
      <c r="B47" s="259"/>
      <c r="C47" s="265"/>
      <c r="D47" s="408"/>
      <c r="E47" s="408"/>
    </row>
    <row r="48" spans="1:5">
      <c r="A48" s="259"/>
      <c r="B48" s="259"/>
      <c r="C48" s="265"/>
      <c r="D48" s="408"/>
      <c r="E48" s="408"/>
    </row>
    <row r="49" spans="1:5">
      <c r="A49" s="259"/>
      <c r="B49" s="259"/>
      <c r="C49" s="265"/>
      <c r="D49" s="408"/>
      <c r="E49" s="408"/>
    </row>
    <row r="50" spans="1:5">
      <c r="A50" s="259"/>
      <c r="B50" s="259"/>
      <c r="C50" s="265"/>
      <c r="D50" s="408"/>
      <c r="E50" s="408"/>
    </row>
    <row r="51" spans="1:5">
      <c r="A51" s="259"/>
      <c r="B51" s="259"/>
      <c r="C51" s="265"/>
      <c r="D51" s="408"/>
      <c r="E51" s="408"/>
    </row>
    <row r="52" spans="1:5">
      <c r="A52" s="259"/>
      <c r="B52" s="259"/>
      <c r="C52" s="265"/>
      <c r="D52" s="408"/>
      <c r="E52" s="408"/>
    </row>
    <row r="53" spans="1:5">
      <c r="A53" s="259"/>
      <c r="B53" s="259"/>
      <c r="C53" s="265"/>
      <c r="D53" s="408"/>
      <c r="E53" s="408"/>
    </row>
    <row r="54" spans="1:5">
      <c r="A54" s="259"/>
      <c r="B54" s="259"/>
      <c r="C54" s="265"/>
      <c r="D54" s="408"/>
      <c r="E54" s="408"/>
    </row>
    <row r="55" spans="1:5">
      <c r="A55" s="259"/>
      <c r="B55" s="259"/>
      <c r="C55" s="265"/>
      <c r="D55" s="408"/>
      <c r="E55" s="408"/>
    </row>
    <row r="56" spans="1:5">
      <c r="A56" s="259"/>
      <c r="B56" s="259"/>
      <c r="C56" s="265"/>
      <c r="D56" s="408"/>
      <c r="E56" s="408"/>
    </row>
    <row r="57" spans="1:5">
      <c r="A57" s="259"/>
      <c r="B57" s="259"/>
      <c r="C57" s="265"/>
      <c r="D57" s="408"/>
      <c r="E57" s="408"/>
    </row>
    <row r="58" spans="1:5">
      <c r="A58" s="259"/>
      <c r="B58" s="259"/>
      <c r="C58" s="265"/>
      <c r="D58" s="408"/>
      <c r="E58" s="408"/>
    </row>
    <row r="59" spans="1:5">
      <c r="A59" s="259"/>
      <c r="B59" s="259"/>
      <c r="C59" s="265"/>
      <c r="D59" s="408"/>
      <c r="E59" s="408"/>
    </row>
    <row r="60" spans="1:5">
      <c r="A60" s="259"/>
      <c r="B60" s="259"/>
      <c r="C60" s="265"/>
      <c r="D60" s="408"/>
      <c r="E60" s="408"/>
    </row>
    <row r="61" spans="1:5">
      <c r="A61" s="259"/>
      <c r="B61" s="259"/>
      <c r="C61" s="265"/>
      <c r="D61" s="408"/>
      <c r="E61" s="408"/>
    </row>
    <row r="62" spans="1:5">
      <c r="A62" s="259"/>
      <c r="B62" s="259"/>
      <c r="C62" s="265"/>
      <c r="D62" s="408"/>
      <c r="E62" s="408"/>
    </row>
    <row r="63" spans="1:5">
      <c r="A63" s="259"/>
      <c r="B63" s="259"/>
      <c r="C63" s="265"/>
      <c r="D63" s="408"/>
      <c r="E63" s="408"/>
    </row>
    <row r="64" spans="1:5">
      <c r="A64" s="259"/>
      <c r="B64" s="259"/>
      <c r="C64" s="265"/>
      <c r="D64" s="408"/>
      <c r="E64" s="408"/>
    </row>
    <row r="65" spans="1:5">
      <c r="A65" s="259"/>
      <c r="B65" s="259"/>
      <c r="C65" s="265"/>
      <c r="D65" s="408"/>
      <c r="E65" s="408"/>
    </row>
    <row r="66" spans="1:5">
      <c r="A66" s="259"/>
      <c r="B66" s="259"/>
      <c r="C66" s="265"/>
      <c r="D66" s="408"/>
      <c r="E66" s="408"/>
    </row>
    <row r="67" spans="1:5">
      <c r="A67" s="259"/>
      <c r="B67" s="259"/>
      <c r="C67" s="265"/>
      <c r="D67" s="408"/>
      <c r="E67" s="408"/>
    </row>
    <row r="68" spans="1:5">
      <c r="A68" s="259"/>
      <c r="B68" s="259"/>
      <c r="C68" s="265"/>
      <c r="D68" s="408"/>
      <c r="E68" s="408"/>
    </row>
    <row r="69" spans="1:5">
      <c r="A69" s="259"/>
      <c r="B69" s="259"/>
      <c r="C69" s="265"/>
      <c r="D69" s="408"/>
      <c r="E69" s="408"/>
    </row>
    <row r="70" spans="1:5">
      <c r="A70" s="259"/>
      <c r="B70" s="259"/>
      <c r="C70" s="265"/>
      <c r="D70" s="408"/>
      <c r="E70" s="408"/>
    </row>
    <row r="71" spans="1:5">
      <c r="A71" s="259"/>
      <c r="B71" s="259"/>
      <c r="C71" s="265"/>
      <c r="D71" s="408"/>
      <c r="E71" s="408"/>
    </row>
    <row r="72" spans="1:5">
      <c r="A72" s="259"/>
      <c r="B72" s="259"/>
      <c r="C72" s="265"/>
      <c r="D72" s="408"/>
      <c r="E72" s="408"/>
    </row>
    <row r="73" spans="1:5">
      <c r="A73" s="259"/>
      <c r="B73" s="259"/>
      <c r="C73" s="265"/>
      <c r="D73" s="408"/>
      <c r="E73" s="408"/>
    </row>
    <row r="74" spans="1:5">
      <c r="A74" s="259"/>
      <c r="B74" s="259"/>
      <c r="C74" s="265"/>
      <c r="D74" s="408"/>
      <c r="E74" s="408"/>
    </row>
    <row r="75" spans="1:5">
      <c r="A75" s="259"/>
      <c r="B75" s="259"/>
      <c r="C75" s="265"/>
      <c r="D75" s="408"/>
      <c r="E75" s="408"/>
    </row>
    <row r="76" spans="1:5">
      <c r="A76" s="259"/>
      <c r="B76" s="259"/>
      <c r="C76" s="265"/>
      <c r="D76" s="408"/>
      <c r="E76" s="408"/>
    </row>
    <row r="77" spans="1:5">
      <c r="A77" s="259"/>
      <c r="B77" s="259"/>
      <c r="C77" s="265"/>
      <c r="D77" s="408"/>
      <c r="E77" s="408"/>
    </row>
    <row r="78" spans="1:5">
      <c r="A78" s="259"/>
      <c r="B78" s="259"/>
      <c r="C78" s="265"/>
      <c r="D78" s="408"/>
      <c r="E78" s="408"/>
    </row>
    <row r="79" spans="1:5">
      <c r="A79" s="259"/>
      <c r="B79" s="259"/>
      <c r="C79" s="265"/>
      <c r="D79" s="408"/>
      <c r="E79" s="408"/>
    </row>
    <row r="80" spans="1:5">
      <c r="A80" s="259"/>
      <c r="B80" s="259"/>
      <c r="C80" s="265"/>
      <c r="D80" s="408"/>
      <c r="E80" s="408"/>
    </row>
    <row r="81" spans="1:5">
      <c r="A81" s="259"/>
      <c r="B81" s="259"/>
      <c r="C81" s="265"/>
      <c r="D81" s="408"/>
      <c r="E81" s="408"/>
    </row>
    <row r="82" spans="1:5">
      <c r="A82" s="259"/>
      <c r="B82" s="259"/>
      <c r="C82" s="265"/>
      <c r="D82" s="408"/>
      <c r="E82" s="408"/>
    </row>
    <row r="83" spans="1:5">
      <c r="A83" s="259"/>
      <c r="B83" s="259"/>
      <c r="C83" s="265"/>
      <c r="D83" s="408"/>
      <c r="E83" s="408"/>
    </row>
    <row r="84" spans="1:5">
      <c r="A84" s="259"/>
      <c r="B84" s="259"/>
      <c r="C84" s="265"/>
      <c r="D84" s="408"/>
      <c r="E84" s="408"/>
    </row>
    <row r="85" spans="1:5">
      <c r="A85" s="259"/>
      <c r="B85" s="259"/>
      <c r="C85" s="265"/>
      <c r="D85" s="408"/>
      <c r="E85" s="408"/>
    </row>
    <row r="86" spans="1:5">
      <c r="A86" s="259"/>
      <c r="B86" s="259"/>
      <c r="C86" s="265"/>
      <c r="D86" s="408"/>
      <c r="E86" s="408"/>
    </row>
    <row r="87" spans="1:5">
      <c r="A87" s="259"/>
      <c r="B87" s="259"/>
      <c r="C87" s="265"/>
      <c r="D87" s="408"/>
      <c r="E87" s="408"/>
    </row>
    <row r="88" spans="1:5">
      <c r="A88" s="259"/>
      <c r="B88" s="259"/>
      <c r="C88" s="265"/>
      <c r="D88" s="408"/>
      <c r="E88" s="408"/>
    </row>
    <row r="89" spans="1:5">
      <c r="A89" s="259"/>
      <c r="B89" s="259"/>
      <c r="C89" s="265"/>
      <c r="D89" s="408"/>
      <c r="E89" s="408"/>
    </row>
    <row r="90" spans="1:5">
      <c r="A90" s="259"/>
      <c r="B90" s="259"/>
      <c r="C90" s="265"/>
      <c r="D90" s="408"/>
      <c r="E90" s="408"/>
    </row>
    <row r="91" spans="1:5">
      <c r="A91" s="259"/>
      <c r="B91" s="259"/>
      <c r="C91" s="265"/>
      <c r="D91" s="408"/>
      <c r="E91" s="408"/>
    </row>
    <row r="92" spans="1:5">
      <c r="A92" s="259"/>
      <c r="B92" s="259"/>
      <c r="C92" s="265"/>
      <c r="D92" s="408"/>
      <c r="E92" s="408"/>
    </row>
    <row r="93" spans="1:5">
      <c r="A93" s="259"/>
      <c r="B93" s="259"/>
      <c r="C93" s="265"/>
      <c r="D93" s="408"/>
      <c r="E93" s="408"/>
    </row>
    <row r="94" spans="1:5">
      <c r="A94" s="259"/>
      <c r="B94" s="259"/>
      <c r="C94" s="265"/>
      <c r="D94" s="408"/>
      <c r="E94" s="408"/>
    </row>
    <row r="95" spans="1:5">
      <c r="A95" s="259"/>
      <c r="B95" s="259"/>
      <c r="C95" s="265"/>
      <c r="D95" s="408"/>
      <c r="E95" s="408"/>
    </row>
    <row r="96" spans="1:5">
      <c r="A96" s="259"/>
      <c r="B96" s="259"/>
      <c r="C96" s="265"/>
      <c r="D96" s="408"/>
      <c r="E96" s="408"/>
    </row>
    <row r="97" spans="1:5">
      <c r="A97" s="259"/>
      <c r="B97" s="259"/>
      <c r="C97" s="265"/>
      <c r="D97" s="408"/>
      <c r="E97" s="408"/>
    </row>
    <row r="98" spans="1:5">
      <c r="A98" s="259"/>
      <c r="B98" s="259"/>
      <c r="C98" s="265"/>
      <c r="D98" s="408"/>
      <c r="E98" s="408"/>
    </row>
    <row r="99" spans="1:5">
      <c r="A99" s="259"/>
      <c r="B99" s="259"/>
      <c r="C99" s="265"/>
      <c r="D99" s="408"/>
      <c r="E99" s="408"/>
    </row>
    <row r="100" spans="1:5">
      <c r="A100" s="259"/>
      <c r="B100" s="259"/>
      <c r="C100" s="265"/>
      <c r="D100" s="408"/>
      <c r="E100" s="408"/>
    </row>
    <row r="101" spans="1:5">
      <c r="A101" s="259"/>
      <c r="B101" s="259"/>
      <c r="C101" s="265"/>
      <c r="D101" s="408"/>
      <c r="E101" s="408"/>
    </row>
    <row r="102" spans="1:5">
      <c r="A102" s="259"/>
      <c r="B102" s="259"/>
      <c r="C102" s="265"/>
      <c r="D102" s="408"/>
      <c r="E102" s="408"/>
    </row>
    <row r="103" spans="1:5">
      <c r="A103" s="259"/>
      <c r="B103" s="259"/>
      <c r="C103" s="265"/>
      <c r="D103" s="408"/>
      <c r="E103" s="408"/>
    </row>
    <row r="104" spans="1:5">
      <c r="A104" s="259"/>
      <c r="B104" s="259"/>
      <c r="C104" s="265"/>
      <c r="D104" s="408"/>
      <c r="E104" s="408"/>
    </row>
    <row r="105" spans="1:5">
      <c r="A105" s="259"/>
      <c r="B105" s="259"/>
      <c r="C105" s="265"/>
      <c r="D105" s="408"/>
      <c r="E105" s="408"/>
    </row>
    <row r="106" spans="1:5">
      <c r="A106" s="259"/>
      <c r="B106" s="259"/>
      <c r="C106" s="265"/>
      <c r="D106" s="408"/>
      <c r="E106" s="408"/>
    </row>
    <row r="107" spans="1:5">
      <c r="A107" s="259"/>
      <c r="B107" s="259"/>
      <c r="C107" s="265"/>
      <c r="D107" s="408"/>
      <c r="E107" s="408"/>
    </row>
    <row r="108" spans="1:5">
      <c r="A108" s="259"/>
      <c r="B108" s="259"/>
      <c r="C108" s="265"/>
      <c r="D108" s="408"/>
      <c r="E108" s="408"/>
    </row>
    <row r="109" spans="1:5">
      <c r="A109" s="259"/>
      <c r="B109" s="259"/>
      <c r="C109" s="265"/>
      <c r="D109" s="408"/>
      <c r="E109" s="408"/>
    </row>
    <row r="110" spans="1:5">
      <c r="A110" s="259"/>
      <c r="B110" s="259"/>
      <c r="C110" s="265"/>
      <c r="D110" s="408"/>
      <c r="E110" s="408"/>
    </row>
    <row r="111" spans="1:5">
      <c r="A111" s="259"/>
      <c r="B111" s="259"/>
      <c r="C111" s="265"/>
      <c r="D111" s="408"/>
      <c r="E111" s="408"/>
    </row>
    <row r="112" spans="1:5">
      <c r="A112" s="259"/>
      <c r="B112" s="259"/>
      <c r="C112" s="265"/>
      <c r="D112" s="408"/>
      <c r="E112" s="408"/>
    </row>
    <row r="113" spans="1:5">
      <c r="A113" s="259"/>
      <c r="B113" s="259"/>
      <c r="C113" s="265"/>
      <c r="D113" s="408"/>
      <c r="E113" s="408"/>
    </row>
    <row r="114" spans="1:5">
      <c r="A114" s="259"/>
      <c r="B114" s="259"/>
      <c r="C114" s="265"/>
      <c r="D114" s="408"/>
      <c r="E114" s="408"/>
    </row>
    <row r="115" spans="1:5">
      <c r="A115" s="259"/>
      <c r="B115" s="259"/>
      <c r="C115" s="265"/>
      <c r="D115" s="408"/>
      <c r="E115" s="408"/>
    </row>
    <row r="116" spans="1:5">
      <c r="A116" s="259"/>
      <c r="B116" s="259"/>
      <c r="C116" s="265"/>
      <c r="D116" s="408"/>
      <c r="E116" s="408"/>
    </row>
    <row r="117" spans="1:5">
      <c r="A117" s="259"/>
      <c r="B117" s="259"/>
      <c r="C117" s="265"/>
      <c r="D117" s="408"/>
      <c r="E117" s="408"/>
    </row>
    <row r="118" spans="1:5">
      <c r="A118" s="259"/>
      <c r="B118" s="259"/>
      <c r="C118" s="265"/>
      <c r="D118" s="408"/>
      <c r="E118" s="408"/>
    </row>
    <row r="119" spans="1:5">
      <c r="A119" s="259"/>
      <c r="B119" s="259"/>
      <c r="C119" s="265"/>
      <c r="D119" s="408"/>
      <c r="E119" s="408"/>
    </row>
    <row r="120" spans="1:5">
      <c r="A120" s="259"/>
      <c r="B120" s="259"/>
      <c r="C120" s="265"/>
      <c r="D120" s="408"/>
      <c r="E120" s="408"/>
    </row>
    <row r="121" spans="1:5">
      <c r="A121" s="259"/>
      <c r="B121" s="259"/>
      <c r="C121" s="265"/>
      <c r="D121" s="408"/>
      <c r="E121" s="408"/>
    </row>
    <row r="122" spans="1:5">
      <c r="A122" s="259"/>
      <c r="B122" s="259"/>
      <c r="C122" s="265"/>
      <c r="D122" s="408"/>
      <c r="E122" s="408"/>
    </row>
    <row r="123" spans="1:5">
      <c r="A123" s="259"/>
      <c r="B123" s="259"/>
      <c r="C123" s="265"/>
      <c r="D123" s="408"/>
      <c r="E123" s="408"/>
    </row>
    <row r="124" spans="1:5">
      <c r="A124" s="259"/>
      <c r="B124" s="259"/>
      <c r="C124" s="265"/>
      <c r="D124" s="408"/>
      <c r="E124" s="408"/>
    </row>
    <row r="125" spans="1:5">
      <c r="A125" s="259"/>
      <c r="B125" s="259"/>
      <c r="C125" s="265"/>
      <c r="D125" s="408"/>
      <c r="E125" s="408"/>
    </row>
    <row r="126" spans="1:5">
      <c r="A126" s="259"/>
      <c r="B126" s="259"/>
      <c r="C126" s="265"/>
      <c r="D126" s="408"/>
      <c r="E126" s="408"/>
    </row>
    <row r="127" spans="1:5">
      <c r="A127" s="259"/>
      <c r="B127" s="259"/>
      <c r="C127" s="265"/>
      <c r="D127" s="408"/>
      <c r="E127" s="408"/>
    </row>
    <row r="128" spans="1:5">
      <c r="A128" s="259"/>
      <c r="B128" s="259"/>
      <c r="C128" s="265"/>
      <c r="D128" s="408"/>
      <c r="E128" s="408"/>
    </row>
    <row r="129" spans="1:5">
      <c r="A129" s="259"/>
      <c r="B129" s="259"/>
      <c r="C129" s="265"/>
      <c r="D129" s="408"/>
      <c r="E129" s="408"/>
    </row>
    <row r="130" spans="1:5">
      <c r="A130" s="259"/>
      <c r="B130" s="259"/>
      <c r="C130" s="265"/>
      <c r="D130" s="408"/>
      <c r="E130" s="408"/>
    </row>
    <row r="131" spans="1:5">
      <c r="A131" s="259"/>
      <c r="B131" s="259"/>
      <c r="C131" s="265"/>
      <c r="D131" s="408"/>
      <c r="E131" s="408"/>
    </row>
    <row r="132" spans="1:5">
      <c r="A132" s="259"/>
      <c r="B132" s="259"/>
      <c r="C132" s="265"/>
      <c r="D132" s="408"/>
      <c r="E132" s="408"/>
    </row>
    <row r="133" spans="1:5">
      <c r="A133" s="259"/>
      <c r="B133" s="259"/>
      <c r="C133" s="265"/>
      <c r="D133" s="408"/>
      <c r="E133" s="408"/>
    </row>
    <row r="134" spans="1:5">
      <c r="A134" s="259"/>
      <c r="B134" s="259"/>
      <c r="C134" s="265"/>
      <c r="D134" s="408"/>
      <c r="E134" s="408"/>
    </row>
    <row r="135" spans="1:5">
      <c r="A135" s="259"/>
      <c r="B135" s="259"/>
      <c r="C135" s="265"/>
      <c r="D135" s="408"/>
      <c r="E135" s="408"/>
    </row>
    <row r="136" spans="1:5">
      <c r="A136" s="259"/>
      <c r="B136" s="259"/>
      <c r="C136" s="265"/>
      <c r="D136" s="408"/>
      <c r="E136" s="408"/>
    </row>
    <row r="137" spans="1:5">
      <c r="A137" s="259"/>
      <c r="B137" s="259"/>
      <c r="C137" s="265"/>
      <c r="D137" s="408"/>
      <c r="E137" s="408"/>
    </row>
    <row r="138" spans="1:5">
      <c r="A138" s="259"/>
      <c r="B138" s="259"/>
      <c r="C138" s="265"/>
      <c r="D138" s="408"/>
      <c r="E138" s="408"/>
    </row>
    <row r="139" spans="1:5">
      <c r="A139" s="259"/>
      <c r="B139" s="259"/>
      <c r="C139" s="265"/>
      <c r="D139" s="408"/>
      <c r="E139" s="408"/>
    </row>
    <row r="140" spans="1:5">
      <c r="A140" s="259"/>
      <c r="B140" s="259"/>
      <c r="C140" s="265"/>
      <c r="D140" s="408"/>
      <c r="E140" s="408"/>
    </row>
    <row r="141" spans="1:5">
      <c r="A141" s="259"/>
      <c r="B141" s="259"/>
      <c r="C141" s="265"/>
      <c r="D141" s="408"/>
      <c r="E141" s="408"/>
    </row>
    <row r="142" spans="1:5">
      <c r="A142" s="259"/>
      <c r="B142" s="259"/>
      <c r="C142" s="265"/>
      <c r="D142" s="408"/>
      <c r="E142" s="408"/>
    </row>
    <row r="143" spans="1:5">
      <c r="A143" s="259"/>
      <c r="B143" s="259"/>
      <c r="C143" s="265"/>
      <c r="D143" s="408"/>
      <c r="E143" s="408"/>
    </row>
    <row r="144" spans="1:5">
      <c r="A144" s="259"/>
      <c r="B144" s="259"/>
      <c r="C144" s="265"/>
      <c r="D144" s="408"/>
      <c r="E144" s="408"/>
    </row>
    <row r="145" spans="1:5">
      <c r="A145" s="259"/>
      <c r="B145" s="259"/>
      <c r="C145" s="265"/>
      <c r="D145" s="408"/>
      <c r="E145" s="408"/>
    </row>
    <row r="146" spans="1:5">
      <c r="A146" s="259"/>
      <c r="B146" s="259"/>
      <c r="C146" s="265"/>
      <c r="D146" s="408"/>
      <c r="E146" s="408"/>
    </row>
    <row r="147" spans="1:5">
      <c r="A147" s="259"/>
      <c r="B147" s="259"/>
      <c r="C147" s="265"/>
      <c r="D147" s="408"/>
      <c r="E147" s="408"/>
    </row>
    <row r="148" spans="1:5">
      <c r="A148" s="259"/>
      <c r="B148" s="259"/>
      <c r="C148" s="265"/>
      <c r="D148" s="408"/>
      <c r="E148" s="408"/>
    </row>
    <row r="149" spans="1:5">
      <c r="A149" s="259"/>
      <c r="B149" s="259"/>
      <c r="C149" s="265"/>
      <c r="D149" s="408"/>
      <c r="E149" s="408"/>
    </row>
    <row r="150" spans="1:5">
      <c r="A150" s="259"/>
      <c r="B150" s="259"/>
      <c r="C150" s="265"/>
      <c r="D150" s="408"/>
      <c r="E150" s="408"/>
    </row>
    <row r="151" spans="1:5">
      <c r="A151" s="259"/>
      <c r="B151" s="259"/>
      <c r="C151" s="265"/>
      <c r="D151" s="408"/>
      <c r="E151" s="408"/>
    </row>
    <row r="152" spans="1:5">
      <c r="A152" s="259"/>
      <c r="B152" s="259"/>
      <c r="C152" s="265"/>
      <c r="D152" s="408"/>
      <c r="E152" s="408"/>
    </row>
    <row r="153" spans="1:5">
      <c r="A153" s="259"/>
      <c r="B153" s="259"/>
      <c r="C153" s="265"/>
      <c r="D153" s="408"/>
      <c r="E153" s="408"/>
    </row>
    <row r="154" spans="1:5">
      <c r="A154" s="259"/>
      <c r="B154" s="259"/>
      <c r="C154" s="265"/>
      <c r="D154" s="408"/>
      <c r="E154" s="408"/>
    </row>
    <row r="155" spans="1:5">
      <c r="A155" s="259"/>
      <c r="B155" s="259"/>
      <c r="C155" s="265"/>
      <c r="D155" s="408"/>
      <c r="E155" s="408"/>
    </row>
    <row r="156" spans="1:5">
      <c r="A156" s="259"/>
      <c r="B156" s="259"/>
      <c r="C156" s="265"/>
      <c r="D156" s="408"/>
      <c r="E156" s="408"/>
    </row>
    <row r="157" spans="1:5">
      <c r="A157" s="259"/>
      <c r="B157" s="259"/>
      <c r="C157" s="265"/>
      <c r="D157" s="408"/>
      <c r="E157" s="408"/>
    </row>
    <row r="158" spans="1:5">
      <c r="A158" s="259"/>
      <c r="B158" s="259"/>
      <c r="C158" s="265"/>
      <c r="D158" s="408"/>
      <c r="E158" s="408"/>
    </row>
    <row r="159" spans="1:5">
      <c r="A159" s="259"/>
      <c r="B159" s="259"/>
      <c r="C159" s="265"/>
      <c r="D159" s="408"/>
      <c r="E159" s="408"/>
    </row>
    <row r="160" spans="1:5">
      <c r="A160" s="259"/>
      <c r="B160" s="259"/>
      <c r="C160" s="265"/>
      <c r="D160" s="408"/>
      <c r="E160" s="408"/>
    </row>
    <row r="161" spans="1:5">
      <c r="A161" s="259"/>
      <c r="B161" s="259"/>
      <c r="C161" s="265"/>
      <c r="D161" s="408"/>
      <c r="E161" s="408"/>
    </row>
    <row r="162" spans="1:5">
      <c r="A162" s="259"/>
      <c r="B162" s="259"/>
      <c r="C162" s="265"/>
      <c r="D162" s="408"/>
      <c r="E162" s="408"/>
    </row>
    <row r="163" spans="1:5">
      <c r="A163" s="259"/>
      <c r="B163" s="259"/>
      <c r="C163" s="265"/>
      <c r="D163" s="408"/>
      <c r="E163" s="408"/>
    </row>
    <row r="164" spans="1:5">
      <c r="A164" s="259"/>
      <c r="B164" s="259"/>
      <c r="C164" s="265"/>
      <c r="D164" s="408"/>
      <c r="E164" s="408"/>
    </row>
    <row r="165" spans="1:5">
      <c r="A165" s="259"/>
      <c r="B165" s="259"/>
      <c r="C165" s="265"/>
      <c r="D165" s="408"/>
      <c r="E165" s="408"/>
    </row>
    <row r="166" spans="1:5">
      <c r="A166" s="259"/>
      <c r="B166" s="259"/>
      <c r="C166" s="265"/>
      <c r="D166" s="408"/>
      <c r="E166" s="408"/>
    </row>
    <row r="167" spans="1:5">
      <c r="A167" s="259"/>
      <c r="B167" s="259"/>
      <c r="C167" s="265"/>
      <c r="D167" s="408"/>
      <c r="E167" s="408"/>
    </row>
    <row r="168" spans="1:5">
      <c r="A168" s="259"/>
      <c r="B168" s="259"/>
      <c r="C168" s="265"/>
      <c r="D168" s="408"/>
      <c r="E168" s="408"/>
    </row>
    <row r="169" spans="1:5">
      <c r="A169" s="259"/>
      <c r="B169" s="259"/>
      <c r="C169" s="265"/>
      <c r="D169" s="408"/>
      <c r="E169" s="408"/>
    </row>
    <row r="170" spans="1:5">
      <c r="A170" s="259"/>
      <c r="B170" s="259"/>
      <c r="C170" s="265"/>
      <c r="D170" s="408"/>
      <c r="E170" s="408"/>
    </row>
    <row r="171" spans="1:5">
      <c r="A171" s="259"/>
      <c r="B171" s="259"/>
      <c r="C171" s="265"/>
      <c r="D171" s="408"/>
      <c r="E171" s="408"/>
    </row>
    <row r="172" spans="1:5">
      <c r="A172" s="259"/>
      <c r="B172" s="259"/>
      <c r="C172" s="265"/>
      <c r="D172" s="408"/>
      <c r="E172" s="408"/>
    </row>
    <row r="173" spans="1:5">
      <c r="A173" s="259"/>
      <c r="B173" s="259"/>
      <c r="C173" s="265"/>
      <c r="D173" s="408"/>
      <c r="E173" s="408"/>
    </row>
    <row r="174" spans="1:5">
      <c r="A174" s="259"/>
      <c r="B174" s="259"/>
      <c r="C174" s="265"/>
      <c r="D174" s="408"/>
      <c r="E174" s="408"/>
    </row>
    <row r="175" spans="1:5">
      <c r="A175" s="259"/>
      <c r="B175" s="259"/>
      <c r="C175" s="265"/>
      <c r="D175" s="408"/>
      <c r="E175" s="408"/>
    </row>
    <row r="176" spans="1:5">
      <c r="A176" s="259"/>
      <c r="B176" s="259"/>
      <c r="C176" s="265"/>
      <c r="D176" s="408"/>
      <c r="E176" s="408"/>
    </row>
    <row r="177" spans="1:5">
      <c r="A177" s="259"/>
      <c r="B177" s="259"/>
      <c r="C177" s="265"/>
      <c r="D177" s="408"/>
      <c r="E177" s="408"/>
    </row>
    <row r="178" spans="1:5">
      <c r="A178" s="259"/>
      <c r="B178" s="259"/>
      <c r="C178" s="265"/>
      <c r="D178" s="408"/>
      <c r="E178" s="408"/>
    </row>
    <row r="179" spans="1:5">
      <c r="A179" s="259"/>
      <c r="B179" s="259"/>
      <c r="C179" s="265"/>
      <c r="D179" s="408"/>
      <c r="E179" s="408"/>
    </row>
    <row r="180" spans="1:5">
      <c r="A180" s="259"/>
      <c r="B180" s="259"/>
      <c r="C180" s="265"/>
      <c r="D180" s="408"/>
      <c r="E180" s="408"/>
    </row>
    <row r="181" spans="1:5">
      <c r="A181" s="259"/>
      <c r="B181" s="259"/>
      <c r="C181" s="265"/>
      <c r="D181" s="408"/>
      <c r="E181" s="408"/>
    </row>
    <row r="182" spans="1:5">
      <c r="A182" s="259"/>
      <c r="B182" s="259"/>
      <c r="C182" s="265"/>
      <c r="D182" s="408"/>
      <c r="E182" s="408"/>
    </row>
    <row r="183" spans="1:5">
      <c r="A183" s="259"/>
      <c r="B183" s="259"/>
      <c r="C183" s="265"/>
      <c r="D183" s="408"/>
      <c r="E183" s="408"/>
    </row>
    <row r="184" spans="1:5">
      <c r="A184" s="259"/>
      <c r="B184" s="259"/>
      <c r="C184" s="265"/>
      <c r="D184" s="408"/>
      <c r="E184" s="408"/>
    </row>
    <row r="185" spans="1:5">
      <c r="A185" s="259"/>
      <c r="B185" s="259"/>
      <c r="C185" s="265"/>
      <c r="D185" s="408"/>
      <c r="E185" s="408"/>
    </row>
    <row r="186" spans="1:5">
      <c r="A186" s="259"/>
      <c r="B186" s="259"/>
      <c r="C186" s="265"/>
      <c r="D186" s="408"/>
      <c r="E186" s="408"/>
    </row>
    <row r="187" spans="1:5">
      <c r="A187" s="259"/>
      <c r="B187" s="259"/>
      <c r="C187" s="265"/>
      <c r="D187" s="408"/>
      <c r="E187" s="408"/>
    </row>
    <row r="188" spans="1:5">
      <c r="A188" s="259"/>
      <c r="B188" s="259"/>
      <c r="C188" s="265"/>
      <c r="D188" s="408"/>
      <c r="E188" s="408"/>
    </row>
    <row r="189" spans="1:5">
      <c r="A189" s="259"/>
      <c r="B189" s="259"/>
      <c r="C189" s="265"/>
      <c r="D189" s="408"/>
      <c r="E189" s="408"/>
    </row>
    <row r="190" spans="1:5">
      <c r="A190" s="259"/>
      <c r="B190" s="259"/>
      <c r="C190" s="265"/>
      <c r="D190" s="408"/>
      <c r="E190" s="408"/>
    </row>
    <row r="191" spans="1:5">
      <c r="A191" s="259"/>
      <c r="B191" s="259"/>
      <c r="C191" s="265"/>
      <c r="D191" s="408"/>
      <c r="E191" s="408"/>
    </row>
    <row r="192" spans="1:5">
      <c r="A192" s="259"/>
      <c r="B192" s="259"/>
      <c r="C192" s="265"/>
      <c r="D192" s="408"/>
      <c r="E192" s="408"/>
    </row>
    <row r="193" spans="1:5">
      <c r="A193" s="259"/>
      <c r="B193" s="259"/>
      <c r="C193" s="265"/>
      <c r="D193" s="408"/>
      <c r="E193" s="408"/>
    </row>
    <row r="194" spans="1:5">
      <c r="A194" s="259"/>
      <c r="B194" s="259"/>
      <c r="C194" s="265"/>
      <c r="D194" s="408"/>
      <c r="E194" s="408"/>
    </row>
    <row r="195" spans="1:5">
      <c r="A195" s="259"/>
      <c r="B195" s="259"/>
      <c r="C195" s="265"/>
      <c r="D195" s="408"/>
      <c r="E195" s="408"/>
    </row>
    <row r="196" spans="1:5">
      <c r="A196" s="259"/>
      <c r="B196" s="259"/>
      <c r="C196" s="265"/>
      <c r="D196" s="408"/>
      <c r="E196" s="408"/>
    </row>
    <row r="197" spans="1:5">
      <c r="A197" s="259"/>
      <c r="B197" s="259"/>
      <c r="C197" s="265"/>
      <c r="D197" s="408"/>
      <c r="E197" s="408"/>
    </row>
    <row r="198" spans="1:5">
      <c r="A198" s="259"/>
      <c r="B198" s="259"/>
      <c r="C198" s="265"/>
      <c r="D198" s="408"/>
      <c r="E198" s="408"/>
    </row>
    <row r="199" spans="1:5">
      <c r="A199" s="259"/>
      <c r="B199" s="259"/>
      <c r="C199" s="265"/>
      <c r="D199" s="408"/>
      <c r="E199" s="408"/>
    </row>
    <row r="200" spans="1:5">
      <c r="A200" s="259"/>
      <c r="B200" s="259"/>
      <c r="D200" s="408"/>
      <c r="E200" s="408"/>
    </row>
    <row r="201" spans="1:5">
      <c r="A201" s="259"/>
      <c r="B201" s="259"/>
      <c r="D201" s="408"/>
      <c r="E201" s="408"/>
    </row>
    <row r="202" spans="1:5">
      <c r="A202" s="259"/>
      <c r="B202" s="259"/>
      <c r="D202" s="408"/>
      <c r="E202" s="408"/>
    </row>
    <row r="203" spans="1:5">
      <c r="A203" s="259"/>
      <c r="B203" s="259"/>
      <c r="D203" s="408"/>
      <c r="E203" s="408"/>
    </row>
    <row r="204" spans="1:5">
      <c r="A204" s="259"/>
      <c r="B204" s="259"/>
      <c r="D204" s="408"/>
      <c r="E204" s="408"/>
    </row>
    <row r="205" spans="1:5">
      <c r="A205" s="259"/>
      <c r="B205" s="259"/>
      <c r="D205" s="408"/>
      <c r="E205" s="408"/>
    </row>
    <row r="206" spans="1:5">
      <c r="A206" s="259"/>
      <c r="B206" s="259"/>
      <c r="D206" s="408"/>
      <c r="E206" s="408"/>
    </row>
    <row r="207" spans="1:5">
      <c r="A207" s="259"/>
      <c r="B207" s="259"/>
      <c r="D207" s="408"/>
      <c r="E207" s="408"/>
    </row>
    <row r="208" spans="1:5">
      <c r="A208" s="259"/>
      <c r="B208" s="259"/>
      <c r="D208" s="408"/>
      <c r="E208" s="408"/>
    </row>
    <row r="209" spans="1:5">
      <c r="A209" s="259"/>
      <c r="B209" s="259"/>
      <c r="D209" s="408"/>
      <c r="E209" s="408"/>
    </row>
    <row r="210" spans="1:5">
      <c r="A210" s="259"/>
      <c r="B210" s="259"/>
      <c r="D210" s="408"/>
      <c r="E210" s="408"/>
    </row>
    <row r="211" spans="1:5">
      <c r="A211" s="259"/>
      <c r="B211" s="259"/>
      <c r="D211" s="408"/>
      <c r="E211" s="408"/>
    </row>
    <row r="212" spans="1:5">
      <c r="A212" s="259"/>
      <c r="B212" s="259"/>
      <c r="D212" s="408"/>
      <c r="E212" s="408"/>
    </row>
    <row r="213" spans="1:5">
      <c r="A213" s="259"/>
      <c r="B213" s="259"/>
      <c r="D213" s="408"/>
      <c r="E213" s="408"/>
    </row>
    <row r="214" spans="1:5">
      <c r="A214" s="259"/>
      <c r="B214" s="259"/>
      <c r="D214" s="408"/>
      <c r="E214" s="408"/>
    </row>
    <row r="215" spans="1:5">
      <c r="A215" s="259"/>
      <c r="B215" s="259"/>
      <c r="D215" s="408"/>
      <c r="E215" s="408"/>
    </row>
    <row r="216" spans="1:5">
      <c r="A216" s="259"/>
      <c r="B216" s="259"/>
      <c r="D216" s="408"/>
      <c r="E216" s="408"/>
    </row>
    <row r="217" spans="1:5">
      <c r="A217" s="259"/>
      <c r="B217" s="259"/>
      <c r="D217" s="408"/>
      <c r="E217" s="408"/>
    </row>
    <row r="218" spans="1:5">
      <c r="A218" s="259"/>
      <c r="B218" s="259"/>
      <c r="D218" s="408"/>
      <c r="E218" s="408"/>
    </row>
    <row r="219" spans="1:5">
      <c r="A219" s="259"/>
      <c r="B219" s="259"/>
      <c r="D219" s="408"/>
      <c r="E219" s="408"/>
    </row>
    <row r="220" spans="1:5">
      <c r="A220" s="259"/>
      <c r="B220" s="259"/>
      <c r="D220" s="408"/>
      <c r="E220" s="408"/>
    </row>
  </sheetData>
  <dataConsolidate/>
  <mergeCells count="1">
    <mergeCell ref="H2:N2"/>
  </mergeCell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8E015-DEC0-4E58-B6F8-BB348198BF9A}">
  <sheetPr>
    <tabColor theme="1" tint="0.499984740745262"/>
  </sheetPr>
  <dimension ref="A1:R12"/>
  <sheetViews>
    <sheetView workbookViewId="0"/>
  </sheetViews>
  <sheetFormatPr defaultRowHeight="14.5"/>
  <cols>
    <col min="1" max="1" width="11.81640625" style="478" customWidth="1"/>
    <col min="2" max="4" width="5.26953125" customWidth="1"/>
    <col min="5" max="5" width="7" customWidth="1"/>
    <col min="6" max="8" width="5.26953125" customWidth="1"/>
    <col min="9" max="9" width="7" customWidth="1"/>
    <col min="10" max="12" width="5.26953125" customWidth="1"/>
    <col min="13" max="13" width="7" customWidth="1"/>
    <col min="14" max="16" width="5.26953125" customWidth="1"/>
    <col min="17" max="17" width="7" customWidth="1"/>
  </cols>
  <sheetData>
    <row r="1" spans="1:18" s="1" customFormat="1" ht="29.5" thickBot="1">
      <c r="A1" s="453" t="s">
        <v>197</v>
      </c>
      <c r="B1" s="454" t="s">
        <v>449</v>
      </c>
      <c r="C1" s="454" t="s">
        <v>450</v>
      </c>
      <c r="D1" s="454" t="s">
        <v>451</v>
      </c>
      <c r="E1" s="455" t="s">
        <v>651</v>
      </c>
      <c r="F1" s="456" t="s">
        <v>652</v>
      </c>
      <c r="G1" s="454" t="s">
        <v>653</v>
      </c>
      <c r="H1" s="454" t="s">
        <v>654</v>
      </c>
      <c r="I1" s="455" t="s">
        <v>157</v>
      </c>
      <c r="J1" s="456" t="s">
        <v>655</v>
      </c>
      <c r="K1" s="454" t="s">
        <v>656</v>
      </c>
      <c r="L1" s="454" t="s">
        <v>657</v>
      </c>
      <c r="M1" s="455" t="s">
        <v>658</v>
      </c>
      <c r="N1" s="456" t="s">
        <v>659</v>
      </c>
      <c r="O1" s="454" t="s">
        <v>660</v>
      </c>
      <c r="P1" s="454" t="s">
        <v>661</v>
      </c>
      <c r="Q1" s="455" t="s">
        <v>662</v>
      </c>
      <c r="R1" s="457" t="s">
        <v>183</v>
      </c>
    </row>
    <row r="2" spans="1:18">
      <c r="A2" s="458" t="s">
        <v>663</v>
      </c>
      <c r="B2" s="459">
        <v>87</v>
      </c>
      <c r="C2" s="459">
        <v>91</v>
      </c>
      <c r="D2" s="459">
        <v>95</v>
      </c>
      <c r="E2" s="460">
        <f t="shared" ref="E2:E11" si="0">SUM(B2:D2)</f>
        <v>273</v>
      </c>
      <c r="F2" s="461">
        <v>61</v>
      </c>
      <c r="G2" s="459">
        <v>84</v>
      </c>
      <c r="H2" s="459">
        <v>86</v>
      </c>
      <c r="I2" s="460">
        <f t="shared" ref="I2:I11" si="1">SUM(F2:H2)</f>
        <v>231</v>
      </c>
      <c r="J2" s="461">
        <v>59</v>
      </c>
      <c r="K2" s="459">
        <v>81</v>
      </c>
      <c r="L2" s="459">
        <v>66</v>
      </c>
      <c r="M2" s="460">
        <f t="shared" ref="M2:M11" si="2">SUM(J2:L2)</f>
        <v>206</v>
      </c>
      <c r="N2" s="461">
        <v>71</v>
      </c>
      <c r="O2" s="459">
        <v>59</v>
      </c>
      <c r="P2" s="459">
        <v>89</v>
      </c>
      <c r="Q2" s="460">
        <f t="shared" ref="Q2:Q11" si="3">SUM(N2:P2)</f>
        <v>219</v>
      </c>
      <c r="R2" s="462">
        <f t="shared" ref="R2:R11" si="4">SUM(Q2,M2,I2,E2)</f>
        <v>929</v>
      </c>
    </row>
    <row r="3" spans="1:18">
      <c r="A3" s="463" t="s">
        <v>664</v>
      </c>
      <c r="B3" s="464">
        <v>67</v>
      </c>
      <c r="C3" s="464">
        <v>99</v>
      </c>
      <c r="D3" s="464">
        <v>92</v>
      </c>
      <c r="E3" s="465">
        <f t="shared" si="0"/>
        <v>258</v>
      </c>
      <c r="F3" s="466">
        <v>80</v>
      </c>
      <c r="G3" s="464">
        <v>99</v>
      </c>
      <c r="H3" s="464">
        <v>79</v>
      </c>
      <c r="I3" s="465">
        <f t="shared" si="1"/>
        <v>258</v>
      </c>
      <c r="J3" s="466">
        <v>71</v>
      </c>
      <c r="K3" s="464">
        <v>74</v>
      </c>
      <c r="L3" s="464">
        <v>74</v>
      </c>
      <c r="M3" s="465">
        <f t="shared" si="2"/>
        <v>219</v>
      </c>
      <c r="N3" s="466">
        <v>75</v>
      </c>
      <c r="O3" s="464">
        <v>68</v>
      </c>
      <c r="P3" s="464">
        <v>93</v>
      </c>
      <c r="Q3" s="465">
        <f t="shared" si="3"/>
        <v>236</v>
      </c>
      <c r="R3" s="467">
        <f t="shared" si="4"/>
        <v>971</v>
      </c>
    </row>
    <row r="4" spans="1:18">
      <c r="A4" s="463" t="s">
        <v>665</v>
      </c>
      <c r="B4" s="464">
        <v>88</v>
      </c>
      <c r="C4" s="464">
        <v>55</v>
      </c>
      <c r="D4" s="464">
        <v>83</v>
      </c>
      <c r="E4" s="465">
        <f t="shared" si="0"/>
        <v>226</v>
      </c>
      <c r="F4" s="466">
        <v>83</v>
      </c>
      <c r="G4" s="464">
        <v>76</v>
      </c>
      <c r="H4" s="464">
        <v>87</v>
      </c>
      <c r="I4" s="465">
        <f t="shared" si="1"/>
        <v>246</v>
      </c>
      <c r="J4" s="466">
        <v>86</v>
      </c>
      <c r="K4" s="464">
        <v>96</v>
      </c>
      <c r="L4" s="464">
        <v>65</v>
      </c>
      <c r="M4" s="465">
        <f t="shared" si="2"/>
        <v>247</v>
      </c>
      <c r="N4" s="466">
        <v>65</v>
      </c>
      <c r="O4" s="464">
        <v>99</v>
      </c>
      <c r="P4" s="464">
        <v>93</v>
      </c>
      <c r="Q4" s="465">
        <f t="shared" si="3"/>
        <v>257</v>
      </c>
      <c r="R4" s="467">
        <f t="shared" si="4"/>
        <v>976</v>
      </c>
    </row>
    <row r="5" spans="1:18">
      <c r="A5" s="463" t="s">
        <v>666</v>
      </c>
      <c r="B5" s="464">
        <v>88</v>
      </c>
      <c r="C5" s="464">
        <v>95</v>
      </c>
      <c r="D5" s="464">
        <v>67</v>
      </c>
      <c r="E5" s="465">
        <f t="shared" si="0"/>
        <v>250</v>
      </c>
      <c r="F5" s="466">
        <v>70</v>
      </c>
      <c r="G5" s="464">
        <v>97</v>
      </c>
      <c r="H5" s="464">
        <v>78</v>
      </c>
      <c r="I5" s="465">
        <f t="shared" si="1"/>
        <v>245</v>
      </c>
      <c r="J5" s="466">
        <v>86</v>
      </c>
      <c r="K5" s="464">
        <v>57</v>
      </c>
      <c r="L5" s="464">
        <v>78</v>
      </c>
      <c r="M5" s="465">
        <f t="shared" si="2"/>
        <v>221</v>
      </c>
      <c r="N5" s="466">
        <v>81</v>
      </c>
      <c r="O5" s="464">
        <v>94</v>
      </c>
      <c r="P5" s="464">
        <v>60</v>
      </c>
      <c r="Q5" s="465">
        <f t="shared" si="3"/>
        <v>235</v>
      </c>
      <c r="R5" s="467">
        <f t="shared" si="4"/>
        <v>951</v>
      </c>
    </row>
    <row r="6" spans="1:18">
      <c r="A6" s="463" t="s">
        <v>667</v>
      </c>
      <c r="B6" s="464">
        <v>57</v>
      </c>
      <c r="C6" s="464">
        <v>94</v>
      </c>
      <c r="D6" s="464">
        <v>99</v>
      </c>
      <c r="E6" s="465">
        <f t="shared" si="0"/>
        <v>250</v>
      </c>
      <c r="F6" s="466">
        <v>59</v>
      </c>
      <c r="G6" s="464">
        <v>98</v>
      </c>
      <c r="H6" s="464">
        <v>80</v>
      </c>
      <c r="I6" s="465">
        <f t="shared" si="1"/>
        <v>237</v>
      </c>
      <c r="J6" s="466">
        <v>77</v>
      </c>
      <c r="K6" s="464">
        <v>60</v>
      </c>
      <c r="L6" s="464">
        <v>87</v>
      </c>
      <c r="M6" s="465">
        <f t="shared" si="2"/>
        <v>224</v>
      </c>
      <c r="N6" s="466">
        <v>60</v>
      </c>
      <c r="O6" s="464">
        <v>62</v>
      </c>
      <c r="P6" s="464">
        <v>92</v>
      </c>
      <c r="Q6" s="465">
        <f t="shared" si="3"/>
        <v>214</v>
      </c>
      <c r="R6" s="467">
        <f t="shared" si="4"/>
        <v>925</v>
      </c>
    </row>
    <row r="7" spans="1:18">
      <c r="A7" s="463" t="s">
        <v>668</v>
      </c>
      <c r="B7" s="464">
        <v>92</v>
      </c>
      <c r="C7" s="464">
        <v>91</v>
      </c>
      <c r="D7" s="464">
        <v>59</v>
      </c>
      <c r="E7" s="465">
        <f t="shared" si="0"/>
        <v>242</v>
      </c>
      <c r="F7" s="466">
        <v>68</v>
      </c>
      <c r="G7" s="464">
        <v>94</v>
      </c>
      <c r="H7" s="464">
        <v>91</v>
      </c>
      <c r="I7" s="465">
        <f t="shared" si="1"/>
        <v>253</v>
      </c>
      <c r="J7" s="466">
        <v>64</v>
      </c>
      <c r="K7" s="464">
        <v>72</v>
      </c>
      <c r="L7" s="464">
        <v>57</v>
      </c>
      <c r="M7" s="465">
        <f t="shared" si="2"/>
        <v>193</v>
      </c>
      <c r="N7" s="466">
        <v>61</v>
      </c>
      <c r="O7" s="464">
        <v>56</v>
      </c>
      <c r="P7" s="464">
        <v>56</v>
      </c>
      <c r="Q7" s="465">
        <f t="shared" si="3"/>
        <v>173</v>
      </c>
      <c r="R7" s="467">
        <f t="shared" si="4"/>
        <v>861</v>
      </c>
    </row>
    <row r="8" spans="1:18">
      <c r="A8" s="463" t="s">
        <v>669</v>
      </c>
      <c r="B8" s="464">
        <v>57</v>
      </c>
      <c r="C8" s="464">
        <v>89</v>
      </c>
      <c r="D8" s="464">
        <v>70</v>
      </c>
      <c r="E8" s="465">
        <f t="shared" si="0"/>
        <v>216</v>
      </c>
      <c r="F8" s="466">
        <v>68</v>
      </c>
      <c r="G8" s="464">
        <v>69</v>
      </c>
      <c r="H8" s="464">
        <v>76</v>
      </c>
      <c r="I8" s="465">
        <f t="shared" si="1"/>
        <v>213</v>
      </c>
      <c r="J8" s="466">
        <v>87</v>
      </c>
      <c r="K8" s="464">
        <v>70</v>
      </c>
      <c r="L8" s="464">
        <v>92</v>
      </c>
      <c r="M8" s="465">
        <f t="shared" si="2"/>
        <v>249</v>
      </c>
      <c r="N8" s="466">
        <v>64</v>
      </c>
      <c r="O8" s="464">
        <v>73</v>
      </c>
      <c r="P8" s="464">
        <v>66</v>
      </c>
      <c r="Q8" s="465">
        <f t="shared" si="3"/>
        <v>203</v>
      </c>
      <c r="R8" s="467">
        <f t="shared" si="4"/>
        <v>881</v>
      </c>
    </row>
    <row r="9" spans="1:18">
      <c r="A9" s="463" t="s">
        <v>670</v>
      </c>
      <c r="B9" s="464">
        <v>98</v>
      </c>
      <c r="C9" s="464">
        <v>72</v>
      </c>
      <c r="D9" s="464">
        <v>61</v>
      </c>
      <c r="E9" s="465">
        <f t="shared" si="0"/>
        <v>231</v>
      </c>
      <c r="F9" s="466">
        <v>60</v>
      </c>
      <c r="G9" s="464">
        <v>57</v>
      </c>
      <c r="H9" s="464">
        <v>96</v>
      </c>
      <c r="I9" s="465">
        <f t="shared" si="1"/>
        <v>213</v>
      </c>
      <c r="J9" s="466">
        <v>77</v>
      </c>
      <c r="K9" s="464">
        <v>60</v>
      </c>
      <c r="L9" s="464">
        <v>57</v>
      </c>
      <c r="M9" s="465">
        <f t="shared" si="2"/>
        <v>194</v>
      </c>
      <c r="N9" s="466">
        <v>74</v>
      </c>
      <c r="O9" s="464">
        <v>77</v>
      </c>
      <c r="P9" s="464">
        <v>70</v>
      </c>
      <c r="Q9" s="465">
        <f t="shared" si="3"/>
        <v>221</v>
      </c>
      <c r="R9" s="467">
        <f t="shared" si="4"/>
        <v>859</v>
      </c>
    </row>
    <row r="10" spans="1:18">
      <c r="A10" s="463" t="s">
        <v>583</v>
      </c>
      <c r="B10" s="464">
        <v>81</v>
      </c>
      <c r="C10" s="464">
        <v>76</v>
      </c>
      <c r="D10" s="464">
        <v>72</v>
      </c>
      <c r="E10" s="465">
        <f t="shared" si="0"/>
        <v>229</v>
      </c>
      <c r="F10" s="466">
        <v>59</v>
      </c>
      <c r="G10" s="464">
        <v>85</v>
      </c>
      <c r="H10" s="464">
        <v>75</v>
      </c>
      <c r="I10" s="465">
        <f t="shared" si="1"/>
        <v>219</v>
      </c>
      <c r="J10" s="466">
        <v>77</v>
      </c>
      <c r="K10" s="464">
        <v>72</v>
      </c>
      <c r="L10" s="464">
        <v>60</v>
      </c>
      <c r="M10" s="465">
        <f t="shared" si="2"/>
        <v>209</v>
      </c>
      <c r="N10" s="466">
        <v>92</v>
      </c>
      <c r="O10" s="464">
        <v>68</v>
      </c>
      <c r="P10" s="464">
        <v>85</v>
      </c>
      <c r="Q10" s="465">
        <f t="shared" si="3"/>
        <v>245</v>
      </c>
      <c r="R10" s="467">
        <f t="shared" si="4"/>
        <v>902</v>
      </c>
    </row>
    <row r="11" spans="1:18" ht="15" thickBot="1">
      <c r="A11" s="468" t="s">
        <v>671</v>
      </c>
      <c r="B11" s="469">
        <v>84</v>
      </c>
      <c r="C11" s="469">
        <v>93</v>
      </c>
      <c r="D11" s="469">
        <v>66</v>
      </c>
      <c r="E11" s="470">
        <f t="shared" si="0"/>
        <v>243</v>
      </c>
      <c r="F11" s="471">
        <v>90</v>
      </c>
      <c r="G11" s="469">
        <v>82</v>
      </c>
      <c r="H11" s="469">
        <v>85</v>
      </c>
      <c r="I11" s="470">
        <f t="shared" si="1"/>
        <v>257</v>
      </c>
      <c r="J11" s="471">
        <v>97</v>
      </c>
      <c r="K11" s="469">
        <v>92</v>
      </c>
      <c r="L11" s="469">
        <v>78</v>
      </c>
      <c r="M11" s="470">
        <f t="shared" si="2"/>
        <v>267</v>
      </c>
      <c r="N11" s="471">
        <v>97</v>
      </c>
      <c r="O11" s="469">
        <v>57</v>
      </c>
      <c r="P11" s="469">
        <v>65</v>
      </c>
      <c r="Q11" s="470">
        <f t="shared" si="3"/>
        <v>219</v>
      </c>
      <c r="R11" s="472">
        <f t="shared" si="4"/>
        <v>986</v>
      </c>
    </row>
    <row r="12" spans="1:18" ht="15" thickBot="1">
      <c r="A12" s="473" t="s">
        <v>183</v>
      </c>
      <c r="B12" s="474">
        <f t="shared" ref="B12:R12" si="5">SUM(B2:B11)</f>
        <v>799</v>
      </c>
      <c r="C12" s="474">
        <f t="shared" si="5"/>
        <v>855</v>
      </c>
      <c r="D12" s="474">
        <f t="shared" si="5"/>
        <v>764</v>
      </c>
      <c r="E12" s="475">
        <f t="shared" si="5"/>
        <v>2418</v>
      </c>
      <c r="F12" s="476">
        <f t="shared" si="5"/>
        <v>698</v>
      </c>
      <c r="G12" s="474">
        <f t="shared" si="5"/>
        <v>841</v>
      </c>
      <c r="H12" s="474">
        <f t="shared" si="5"/>
        <v>833</v>
      </c>
      <c r="I12" s="475">
        <f t="shared" si="5"/>
        <v>2372</v>
      </c>
      <c r="J12" s="476">
        <f t="shared" si="5"/>
        <v>781</v>
      </c>
      <c r="K12" s="474">
        <f t="shared" si="5"/>
        <v>734</v>
      </c>
      <c r="L12" s="474">
        <f t="shared" si="5"/>
        <v>714</v>
      </c>
      <c r="M12" s="475">
        <f t="shared" si="5"/>
        <v>2229</v>
      </c>
      <c r="N12" s="476">
        <f t="shared" si="5"/>
        <v>740</v>
      </c>
      <c r="O12" s="474">
        <f t="shared" si="5"/>
        <v>713</v>
      </c>
      <c r="P12" s="474">
        <f t="shared" si="5"/>
        <v>769</v>
      </c>
      <c r="Q12" s="475">
        <f t="shared" si="5"/>
        <v>2222</v>
      </c>
      <c r="R12" s="472">
        <f t="shared" si="5"/>
        <v>9241</v>
      </c>
    </row>
  </sheetData>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E68A2-4979-4C17-9C11-33CB81025CE3}">
  <sheetPr>
    <tabColor theme="9" tint="-0.249977111117893"/>
  </sheetPr>
  <dimension ref="A1:A23"/>
  <sheetViews>
    <sheetView tabSelected="1" workbookViewId="0"/>
  </sheetViews>
  <sheetFormatPr defaultColWidth="9.1796875" defaultRowHeight="24" customHeight="1"/>
  <cols>
    <col min="1" max="1" width="87.1796875" style="152" bestFit="1" customWidth="1"/>
    <col min="2" max="16384" width="9.1796875" style="482"/>
  </cols>
  <sheetData>
    <row r="1" spans="1:1" ht="24" customHeight="1" thickBot="1">
      <c r="A1" s="483" t="s">
        <v>745</v>
      </c>
    </row>
    <row r="2" spans="1:1" s="485" customFormat="1" ht="24" customHeight="1">
      <c r="A2" s="484" t="s">
        <v>729</v>
      </c>
    </row>
    <row r="3" spans="1:1" s="485" customFormat="1" ht="24" customHeight="1">
      <c r="A3" s="484" t="s">
        <v>736</v>
      </c>
    </row>
    <row r="4" spans="1:1" s="485" customFormat="1" ht="24" customHeight="1">
      <c r="A4" s="484" t="s">
        <v>735</v>
      </c>
    </row>
    <row r="5" spans="1:1" s="485" customFormat="1" ht="24" customHeight="1">
      <c r="A5" s="484" t="s">
        <v>728</v>
      </c>
    </row>
    <row r="6" spans="1:1" s="485" customFormat="1" ht="24" customHeight="1">
      <c r="A6" s="484" t="s">
        <v>730</v>
      </c>
    </row>
    <row r="7" spans="1:1" s="485" customFormat="1" ht="24" customHeight="1">
      <c r="A7" s="484" t="s">
        <v>257</v>
      </c>
    </row>
    <row r="8" spans="1:1" s="485" customFormat="1" ht="24" customHeight="1">
      <c r="A8" s="484" t="s">
        <v>731</v>
      </c>
    </row>
    <row r="9" spans="1:1" s="485" customFormat="1" ht="24" customHeight="1">
      <c r="A9" s="484" t="s">
        <v>732</v>
      </c>
    </row>
    <row r="10" spans="1:1" s="485" customFormat="1" ht="24" customHeight="1">
      <c r="A10" s="484" t="s">
        <v>769</v>
      </c>
    </row>
    <row r="11" spans="1:1" s="485" customFormat="1" ht="24" customHeight="1">
      <c r="A11" s="484" t="s">
        <v>733</v>
      </c>
    </row>
    <row r="12" spans="1:1" s="485" customFormat="1" ht="24" customHeight="1">
      <c r="A12" s="484" t="s">
        <v>750</v>
      </c>
    </row>
    <row r="13" spans="1:1" s="485" customFormat="1" ht="24" customHeight="1">
      <c r="A13" s="484" t="s">
        <v>734</v>
      </c>
    </row>
    <row r="14" spans="1:1" s="485" customFormat="1" ht="24" customHeight="1">
      <c r="A14" s="484" t="s">
        <v>385</v>
      </c>
    </row>
    <row r="15" spans="1:1" s="485" customFormat="1" ht="24" customHeight="1">
      <c r="A15" s="484" t="s">
        <v>151</v>
      </c>
    </row>
    <row r="16" spans="1:1" s="485" customFormat="1" ht="24" customHeight="1">
      <c r="A16" s="484" t="s">
        <v>737</v>
      </c>
    </row>
    <row r="17" spans="1:1" s="485" customFormat="1" ht="24" customHeight="1">
      <c r="A17" s="484" t="s">
        <v>738</v>
      </c>
    </row>
    <row r="18" spans="1:1" s="485" customFormat="1" ht="24" customHeight="1">
      <c r="A18" s="484" t="s">
        <v>740</v>
      </c>
    </row>
    <row r="19" spans="1:1" s="485" customFormat="1" ht="24" customHeight="1">
      <c r="A19" s="484" t="s">
        <v>741</v>
      </c>
    </row>
    <row r="20" spans="1:1" s="485" customFormat="1" ht="24" customHeight="1">
      <c r="A20" s="484" t="s">
        <v>743</v>
      </c>
    </row>
    <row r="21" spans="1:1" s="485" customFormat="1" ht="24" customHeight="1">
      <c r="A21" s="484" t="s">
        <v>742</v>
      </c>
    </row>
    <row r="22" spans="1:1" s="485" customFormat="1" ht="24" customHeight="1">
      <c r="A22" s="484" t="s">
        <v>744</v>
      </c>
    </row>
    <row r="23" spans="1:1" s="485" customFormat="1" ht="24" customHeight="1">
      <c r="A23" s="484" t="s">
        <v>739</v>
      </c>
    </row>
  </sheetData>
  <hyperlinks>
    <hyperlink ref="A2" location="'Data Entry'!A1" display="Data Entry" xr:uid="{E189262D-0A9D-49EF-8C3B-B03F3F4B0525}"/>
    <hyperlink ref="A3" location="'Math Rules'!A1" display="Math Rules" xr:uid="{2688EA67-868D-4540-B44F-E523BF67BF90}"/>
    <hyperlink ref="A4" location="'Named Ranges'!A1" display="Named Ranges" xr:uid="{AAB38E2A-63AD-4905-B169-54E2B1849391}"/>
    <hyperlink ref="A5" location="XLOOKUP!A1" display="XLOOKUP" xr:uid="{D5873AD7-9421-4CD4-88C3-710C2EDB4F1F}"/>
    <hyperlink ref="A6" location="WORKDAY!A1" display="WORKDAY" xr:uid="{782A9C00-EEF8-459E-9CF1-20E16ECA8417}"/>
    <hyperlink ref="A7" location="CONCAT!A1" display="CONCAT" xr:uid="{8C7DCF30-CF38-47C8-A0CC-B5C5EE114A3E}"/>
    <hyperlink ref="A8" location="TEXT!A1" display="TEXT" xr:uid="{DD90AC86-2DB3-452E-A361-B5F8CA3B0E27}"/>
    <hyperlink ref="A9" location="'CONCAT-TEXT'!A1" display="CONCAT-TEXT" xr:uid="{66AF6A91-AA90-49D6-8F36-671F7F5E0EE3}"/>
    <hyperlink ref="A11" location="Filter!A1" display="Filter" xr:uid="{DE0E706C-6664-4DF6-9AEC-E4778A71579C}"/>
    <hyperlink ref="A13" location="'Cond Format'!A1" display="Conditional Format" xr:uid="{A05A03E4-BDD3-4A60-B113-C589CC65DC0D}"/>
    <hyperlink ref="A14" location="Consolidate!A1" display="Consolidate" xr:uid="{37D77489-26E0-4215-B954-712B0499DC7B}"/>
    <hyperlink ref="A15" location="Duplicates!A1" display="Duplicates" xr:uid="{A197666C-15D5-4DAC-92DF-4156EE4F7165}"/>
    <hyperlink ref="A16" location="GroupOutline!A1" display="Group &amp; Outline" xr:uid="{C9A89585-016A-4D38-B018-21C92ED455FD}"/>
    <hyperlink ref="A17" location="SumAutoSum!A1" display="Sum &amp; AutoSum" xr:uid="{2776B637-0163-421D-8129-40C50C496FE9}"/>
    <hyperlink ref="A18" location="Subtotals!A1" display="Subtotals" xr:uid="{51539098-2945-48AF-B1DE-C2CDFCDC2B81}"/>
    <hyperlink ref="A19" location="Sparklines!A1" display="Sparklines" xr:uid="{936FE716-0177-4B0F-BC6B-0C48F40C87AD}"/>
    <hyperlink ref="A20" location="Text2Column!A1" display="Text to Column" xr:uid="{17E3DA0D-5578-4A19-B745-7463A377711C}"/>
    <hyperlink ref="A21" location="PivotTable!A1" display="PivotTable" xr:uid="{78F344C0-632A-431B-97C5-5E62EE992F41}"/>
    <hyperlink ref="A22" location="Macro!A1" display="Macro" xr:uid="{966265C8-939D-44F5-A66E-9FF3AA0A341D}"/>
    <hyperlink ref="A23" location="Forms!A1" display="Forms" xr:uid="{7EDC78C6-12F0-42F3-AB57-E6E7DDFB2002}"/>
    <hyperlink ref="A12" location="DSUM!A1" display="DSUM" xr:uid="{C5C3C5BB-92E1-4049-915F-0FEEC715F080}"/>
    <hyperlink ref="A10" location="IF!A1" display="IF" xr:uid="{FC0246E0-A667-47A1-B3BF-C562B1DB751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CB58-61B6-4C69-8B21-04E975E3B44B}">
  <dimension ref="A1:I17"/>
  <sheetViews>
    <sheetView workbookViewId="0"/>
  </sheetViews>
  <sheetFormatPr defaultColWidth="9.1796875" defaultRowHeight="18.5"/>
  <cols>
    <col min="1" max="1" width="31.54296875" style="51" customWidth="1"/>
    <col min="2" max="2" width="112.1796875" style="51" bestFit="1" customWidth="1"/>
    <col min="3" max="3" width="9.1796875" style="51"/>
    <col min="4" max="4" width="12.453125" style="51" customWidth="1"/>
    <col min="5" max="5" width="14.54296875" style="51" customWidth="1"/>
    <col min="6" max="6" width="12.453125" style="51" customWidth="1"/>
    <col min="7" max="7" width="13.54296875" style="51" customWidth="1"/>
    <col min="8" max="8" width="19" style="51" customWidth="1"/>
    <col min="9" max="16384" width="9.1796875" style="51"/>
  </cols>
  <sheetData>
    <row r="1" spans="1:9" ht="24" thickBot="1">
      <c r="A1" s="81" t="s">
        <v>232</v>
      </c>
      <c r="B1" s="81" t="s">
        <v>248</v>
      </c>
      <c r="D1" s="586" t="s">
        <v>133</v>
      </c>
      <c r="E1" s="587"/>
      <c r="F1" s="587"/>
      <c r="G1" s="587"/>
      <c r="H1" s="588"/>
    </row>
    <row r="2" spans="1:9" ht="20.5">
      <c r="A2" s="116" t="s">
        <v>230</v>
      </c>
      <c r="B2" s="117" t="s">
        <v>233</v>
      </c>
      <c r="D2" s="103" t="s">
        <v>0</v>
      </c>
      <c r="E2" s="104" t="s">
        <v>1</v>
      </c>
      <c r="F2" s="104" t="s">
        <v>2</v>
      </c>
      <c r="G2" s="104" t="s">
        <v>3</v>
      </c>
      <c r="H2" s="105" t="s">
        <v>134</v>
      </c>
    </row>
    <row r="3" spans="1:9" ht="20.5">
      <c r="A3" s="116" t="s">
        <v>231</v>
      </c>
      <c r="B3" s="117" t="s">
        <v>234</v>
      </c>
      <c r="D3" s="106" t="s">
        <v>11</v>
      </c>
      <c r="E3" s="107" t="s">
        <v>20</v>
      </c>
      <c r="F3" s="107" t="s">
        <v>21</v>
      </c>
      <c r="G3" s="107" t="s">
        <v>22</v>
      </c>
      <c r="H3" s="108" t="s">
        <v>135</v>
      </c>
    </row>
    <row r="4" spans="1:9" ht="20.5">
      <c r="A4" s="116" t="s">
        <v>121</v>
      </c>
      <c r="B4" s="117" t="s">
        <v>249</v>
      </c>
      <c r="D4" s="109" t="s">
        <v>12</v>
      </c>
      <c r="E4" s="110" t="s">
        <v>23</v>
      </c>
      <c r="F4" s="110" t="s">
        <v>42</v>
      </c>
      <c r="G4" s="110" t="s">
        <v>24</v>
      </c>
      <c r="H4" s="111" t="s">
        <v>136</v>
      </c>
      <c r="I4" s="115" t="s">
        <v>227</v>
      </c>
    </row>
    <row r="5" spans="1:9" ht="20.5">
      <c r="A5" s="116" t="s">
        <v>122</v>
      </c>
      <c r="B5" s="117" t="s">
        <v>235</v>
      </c>
      <c r="D5" s="109" t="s">
        <v>13</v>
      </c>
      <c r="E5" s="110" t="s">
        <v>23</v>
      </c>
      <c r="F5" s="110" t="s">
        <v>25</v>
      </c>
      <c r="G5" s="110" t="s">
        <v>49</v>
      </c>
      <c r="H5" s="111"/>
      <c r="I5" s="115" t="s">
        <v>228</v>
      </c>
    </row>
    <row r="6" spans="1:9" ht="20.5">
      <c r="A6" s="116" t="s">
        <v>123</v>
      </c>
      <c r="B6" s="117" t="s">
        <v>236</v>
      </c>
      <c r="D6" s="109" t="s">
        <v>14</v>
      </c>
      <c r="E6" s="110" t="s">
        <v>26</v>
      </c>
      <c r="F6" s="110" t="s">
        <v>27</v>
      </c>
      <c r="G6" s="110" t="s">
        <v>22</v>
      </c>
      <c r="H6" s="111"/>
    </row>
    <row r="7" spans="1:9" ht="20.5">
      <c r="A7" s="116" t="s">
        <v>124</v>
      </c>
      <c r="B7" s="117" t="s">
        <v>237</v>
      </c>
      <c r="D7" s="109" t="s">
        <v>15</v>
      </c>
      <c r="E7" s="110" t="s">
        <v>28</v>
      </c>
      <c r="F7" s="110" t="s">
        <v>29</v>
      </c>
      <c r="G7" s="110" t="s">
        <v>49</v>
      </c>
      <c r="H7" s="111"/>
    </row>
    <row r="8" spans="1:9" ht="20.5">
      <c r="A8" s="116" t="s">
        <v>125</v>
      </c>
      <c r="B8" s="117" t="s">
        <v>238</v>
      </c>
      <c r="D8" s="109" t="s">
        <v>16</v>
      </c>
      <c r="E8" s="110" t="s">
        <v>30</v>
      </c>
      <c r="F8" s="110" t="s">
        <v>31</v>
      </c>
      <c r="G8" s="110" t="s">
        <v>24</v>
      </c>
      <c r="H8" s="111"/>
    </row>
    <row r="9" spans="1:9" ht="20.5">
      <c r="A9" s="116" t="s">
        <v>126</v>
      </c>
      <c r="B9" s="117" t="s">
        <v>239</v>
      </c>
      <c r="D9" s="109" t="s">
        <v>17</v>
      </c>
      <c r="E9" s="110" t="s">
        <v>32</v>
      </c>
      <c r="F9" s="110" t="s">
        <v>33</v>
      </c>
      <c r="G9" s="110" t="s">
        <v>22</v>
      </c>
      <c r="H9" s="111"/>
    </row>
    <row r="10" spans="1:9" ht="20.5">
      <c r="A10" s="116" t="s">
        <v>127</v>
      </c>
      <c r="B10" s="117" t="s">
        <v>240</v>
      </c>
      <c r="D10" s="109" t="s">
        <v>18</v>
      </c>
      <c r="E10" s="110" t="s">
        <v>35</v>
      </c>
      <c r="F10" s="110" t="s">
        <v>34</v>
      </c>
      <c r="G10" s="110" t="s">
        <v>22</v>
      </c>
      <c r="H10" s="111"/>
    </row>
    <row r="11" spans="1:9" ht="20.5">
      <c r="A11" s="116" t="s">
        <v>128</v>
      </c>
      <c r="B11" s="117" t="s">
        <v>241</v>
      </c>
      <c r="D11" s="109" t="s">
        <v>36</v>
      </c>
      <c r="E11" s="110" t="s">
        <v>37</v>
      </c>
      <c r="F11" s="110" t="s">
        <v>38</v>
      </c>
      <c r="G11" s="110" t="s">
        <v>49</v>
      </c>
      <c r="H11" s="111"/>
    </row>
    <row r="12" spans="1:9" ht="20.5">
      <c r="A12" s="116" t="s">
        <v>129</v>
      </c>
      <c r="B12" s="117" t="s">
        <v>242</v>
      </c>
      <c r="D12" s="109" t="s">
        <v>39</v>
      </c>
      <c r="E12" s="110" t="s">
        <v>30</v>
      </c>
      <c r="F12" s="110" t="s">
        <v>40</v>
      </c>
      <c r="G12" s="110" t="s">
        <v>22</v>
      </c>
      <c r="H12" s="111"/>
    </row>
    <row r="13" spans="1:9" ht="21" thickBot="1">
      <c r="A13" s="116" t="s">
        <v>131</v>
      </c>
      <c r="B13" s="117" t="s">
        <v>243</v>
      </c>
      <c r="D13" s="112" t="s">
        <v>229</v>
      </c>
      <c r="E13" s="113"/>
      <c r="F13" s="113" t="s">
        <v>43</v>
      </c>
      <c r="G13" s="113" t="s">
        <v>24</v>
      </c>
      <c r="H13" s="114"/>
    </row>
    <row r="14" spans="1:9" ht="20.5">
      <c r="A14" s="116" t="s">
        <v>130</v>
      </c>
      <c r="B14" s="117" t="s">
        <v>244</v>
      </c>
    </row>
    <row r="15" spans="1:9" ht="20.5">
      <c r="A15" s="116" t="s">
        <v>132</v>
      </c>
      <c r="B15" s="117" t="s">
        <v>245</v>
      </c>
    </row>
    <row r="16" spans="1:9" ht="20.5">
      <c r="A16" s="116" t="s">
        <v>146</v>
      </c>
      <c r="B16" s="117" t="s">
        <v>246</v>
      </c>
    </row>
    <row r="17" spans="1:2" ht="20.5">
      <c r="A17" s="116" t="s">
        <v>133</v>
      </c>
      <c r="B17" s="117" t="s">
        <v>247</v>
      </c>
    </row>
  </sheetData>
  <mergeCells count="1">
    <mergeCell ref="D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F0C62-0287-440D-994F-86A02766F77B}">
  <dimension ref="A1:I16"/>
  <sheetViews>
    <sheetView zoomScale="130" zoomScaleNormal="130" workbookViewId="0"/>
  </sheetViews>
  <sheetFormatPr defaultColWidth="9.1796875" defaultRowHeight="17.5"/>
  <cols>
    <col min="1" max="2" width="2" style="303" customWidth="1"/>
    <col min="3" max="3" width="50.7265625" style="305" bestFit="1" customWidth="1"/>
    <col min="4" max="4" width="2" style="303" customWidth="1"/>
    <col min="5" max="6" width="5.453125" style="303" customWidth="1"/>
    <col min="7" max="7" width="47.1796875" style="310" customWidth="1"/>
    <col min="8" max="9" width="2" style="303" customWidth="1"/>
    <col min="10" max="16384" width="9.1796875" style="304"/>
  </cols>
  <sheetData>
    <row r="1" spans="2:8" ht="18">
      <c r="B1" s="308"/>
      <c r="C1" s="306" t="s">
        <v>178</v>
      </c>
      <c r="D1" s="308"/>
      <c r="E1" s="306" t="s">
        <v>441</v>
      </c>
      <c r="F1" s="306"/>
      <c r="G1" s="302"/>
      <c r="H1" s="308"/>
    </row>
    <row r="2" spans="2:8" ht="18">
      <c r="B2" s="308"/>
      <c r="C2" s="313" t="s">
        <v>440</v>
      </c>
      <c r="D2" s="308"/>
      <c r="E2" s="315" t="s">
        <v>443</v>
      </c>
      <c r="F2" s="315"/>
      <c r="G2" s="314"/>
      <c r="H2" s="308"/>
    </row>
    <row r="3" spans="2:8" ht="18">
      <c r="B3" s="308"/>
      <c r="C3" s="306" t="s">
        <v>179</v>
      </c>
      <c r="D3" s="308"/>
      <c r="F3" s="319" t="s">
        <v>445</v>
      </c>
      <c r="G3" s="312" t="s">
        <v>447</v>
      </c>
      <c r="H3" s="308"/>
    </row>
    <row r="4" spans="2:8" ht="18">
      <c r="B4" s="308"/>
      <c r="C4" s="306" t="s">
        <v>431</v>
      </c>
      <c r="D4" s="308"/>
      <c r="F4" s="320" t="s">
        <v>444</v>
      </c>
      <c r="G4" s="589" t="s">
        <v>446</v>
      </c>
      <c r="H4" s="308"/>
    </row>
    <row r="5" spans="2:8" ht="18">
      <c r="B5" s="308"/>
      <c r="C5" s="307" t="s">
        <v>436</v>
      </c>
      <c r="D5" s="308"/>
      <c r="E5" s="311"/>
      <c r="F5" s="311"/>
      <c r="G5" s="589"/>
      <c r="H5" s="308"/>
    </row>
    <row r="6" spans="2:8" ht="18">
      <c r="B6" s="308"/>
      <c r="C6" s="307" t="s">
        <v>437</v>
      </c>
      <c r="D6" s="308"/>
      <c r="E6" s="311"/>
      <c r="F6" s="311"/>
      <c r="G6" s="312"/>
      <c r="H6"/>
    </row>
    <row r="7" spans="2:8" ht="18">
      <c r="B7" s="308"/>
      <c r="C7" s="307" t="s">
        <v>438</v>
      </c>
      <c r="D7" s="308"/>
      <c r="E7" s="311"/>
      <c r="F7" s="311"/>
      <c r="G7" s="312"/>
      <c r="H7"/>
    </row>
    <row r="8" spans="2:8" ht="18">
      <c r="B8" s="308"/>
      <c r="C8" s="307" t="s">
        <v>439</v>
      </c>
      <c r="D8" s="308"/>
      <c r="E8" s="311"/>
      <c r="F8" s="311"/>
      <c r="G8" s="312"/>
      <c r="H8"/>
    </row>
    <row r="9" spans="2:8" ht="18">
      <c r="B9" s="308"/>
      <c r="C9" s="306" t="s">
        <v>180</v>
      </c>
      <c r="D9" s="308"/>
      <c r="E9" s="311"/>
      <c r="F9" s="311"/>
      <c r="G9" s="312"/>
      <c r="H9"/>
    </row>
    <row r="10" spans="2:8" ht="18">
      <c r="B10" s="308"/>
      <c r="C10" s="318" t="s">
        <v>432</v>
      </c>
      <c r="D10" s="308"/>
      <c r="E10" s="309"/>
      <c r="F10" s="309"/>
      <c r="G10" s="312"/>
      <c r="H10"/>
    </row>
    <row r="11" spans="2:8" ht="18">
      <c r="B11" s="308"/>
      <c r="C11" s="316" t="s">
        <v>433</v>
      </c>
      <c r="D11" s="308"/>
      <c r="E11" s="309"/>
      <c r="F11" s="309"/>
      <c r="H11"/>
    </row>
    <row r="12" spans="2:8">
      <c r="B12" s="308"/>
      <c r="C12" s="316" t="s">
        <v>181</v>
      </c>
      <c r="D12" s="308"/>
      <c r="E12" s="309"/>
      <c r="F12" s="309"/>
      <c r="H12"/>
    </row>
    <row r="13" spans="2:8" ht="18">
      <c r="B13" s="308"/>
      <c r="C13" s="316" t="s">
        <v>434</v>
      </c>
      <c r="D13" s="308"/>
      <c r="E13" s="309"/>
      <c r="F13" s="309"/>
      <c r="H13"/>
    </row>
    <row r="14" spans="2:8" ht="33.75" customHeight="1">
      <c r="B14" s="308"/>
      <c r="C14" s="317" t="s">
        <v>442</v>
      </c>
      <c r="D14" s="308"/>
      <c r="E14" s="309"/>
      <c r="F14" s="309"/>
      <c r="H14"/>
    </row>
    <row r="15" spans="2:8" ht="18">
      <c r="B15" s="308"/>
      <c r="C15" s="316" t="s">
        <v>435</v>
      </c>
      <c r="D15" s="308"/>
      <c r="E15" s="309"/>
      <c r="F15" s="309"/>
      <c r="H15"/>
    </row>
    <row r="16" spans="2:8">
      <c r="E16" s="309"/>
      <c r="F16" s="309"/>
      <c r="H16"/>
    </row>
  </sheetData>
  <mergeCells count="1">
    <mergeCell ref="G4:G5"/>
  </mergeCell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5528-FE27-48AB-9338-FBCA1425B6EB}">
  <dimension ref="J1:N14"/>
  <sheetViews>
    <sheetView workbookViewId="0"/>
  </sheetViews>
  <sheetFormatPr defaultColWidth="9.1796875" defaultRowHeight="25.5" customHeight="1"/>
  <cols>
    <col min="1" max="9" width="9.1796875" style="79"/>
    <col min="10" max="10" width="13.54296875" style="79" customWidth="1"/>
    <col min="11" max="13" width="24.453125" style="79" customWidth="1"/>
    <col min="14" max="14" width="10.54296875" style="79" customWidth="1"/>
    <col min="15" max="16384" width="9.1796875" style="79"/>
  </cols>
  <sheetData>
    <row r="1" spans="10:14" ht="34.5" customHeight="1">
      <c r="J1" s="322" t="s">
        <v>456</v>
      </c>
      <c r="K1" s="323"/>
      <c r="L1" s="323"/>
      <c r="M1" s="323"/>
      <c r="N1" s="324"/>
    </row>
    <row r="2" spans="10:14" ht="25.5" customHeight="1">
      <c r="J2" s="329" t="s">
        <v>457</v>
      </c>
      <c r="K2" s="325"/>
      <c r="L2" s="325"/>
      <c r="M2" s="325"/>
      <c r="N2" s="326"/>
    </row>
    <row r="3" spans="10:14" ht="29.25" customHeight="1" thickBot="1">
      <c r="J3" s="330" t="s">
        <v>455</v>
      </c>
      <c r="K3" s="327"/>
      <c r="L3" s="327"/>
      <c r="M3" s="327"/>
      <c r="N3" s="328"/>
    </row>
    <row r="5" spans="10:14" ht="25.5" customHeight="1">
      <c r="J5" s="122" t="s">
        <v>448</v>
      </c>
    </row>
    <row r="6" spans="10:14" ht="25.5" customHeight="1" thickBot="1">
      <c r="J6" s="331" t="s">
        <v>387</v>
      </c>
    </row>
    <row r="7" spans="10:14" ht="25.5" customHeight="1" thickBot="1">
      <c r="J7" s="345" t="s">
        <v>461</v>
      </c>
      <c r="K7" s="346"/>
      <c r="L7" s="346"/>
      <c r="M7" s="347"/>
      <c r="N7" s="153"/>
    </row>
    <row r="8" spans="10:14" ht="25.5" customHeight="1">
      <c r="J8" s="348" t="s">
        <v>147</v>
      </c>
      <c r="K8" s="342" t="s">
        <v>452</v>
      </c>
      <c r="L8" s="343" t="s">
        <v>453</v>
      </c>
      <c r="M8" s="344" t="s">
        <v>454</v>
      </c>
      <c r="N8" s="153"/>
    </row>
    <row r="9" spans="10:14" ht="25.5" customHeight="1">
      <c r="J9" s="349" t="s">
        <v>13</v>
      </c>
      <c r="K9" s="339">
        <v>5</v>
      </c>
      <c r="L9" s="340">
        <v>9</v>
      </c>
      <c r="M9" s="341">
        <v>8</v>
      </c>
      <c r="N9" s="153"/>
    </row>
    <row r="10" spans="10:14" ht="25.5" customHeight="1">
      <c r="J10" s="350" t="s">
        <v>11</v>
      </c>
      <c r="K10" s="337">
        <v>7</v>
      </c>
      <c r="L10" s="333">
        <v>2</v>
      </c>
      <c r="M10" s="334">
        <v>5</v>
      </c>
      <c r="N10" s="153"/>
    </row>
    <row r="11" spans="10:14" ht="25.5" customHeight="1">
      <c r="J11" s="351" t="s">
        <v>72</v>
      </c>
      <c r="K11" s="338">
        <v>6</v>
      </c>
      <c r="L11" s="335">
        <v>4</v>
      </c>
      <c r="M11" s="336">
        <v>7</v>
      </c>
      <c r="N11" s="153"/>
    </row>
    <row r="12" spans="10:14" ht="25.5" customHeight="1" thickBot="1">
      <c r="J12" s="352" t="s">
        <v>19</v>
      </c>
      <c r="K12" s="353">
        <f>SUM(JanSales)</f>
        <v>18</v>
      </c>
      <c r="L12" s="354"/>
      <c r="M12" s="355"/>
    </row>
    <row r="13" spans="10:14" ht="25.5" customHeight="1">
      <c r="K13" s="332" t="s">
        <v>459</v>
      </c>
      <c r="L13" s="332" t="s">
        <v>459</v>
      </c>
      <c r="M13" s="332" t="s">
        <v>459</v>
      </c>
    </row>
    <row r="14" spans="10:14" ht="25.5" customHeight="1">
      <c r="K14" s="276" t="s">
        <v>458</v>
      </c>
      <c r="L14" s="276" t="s">
        <v>460</v>
      </c>
      <c r="M14" s="276" t="s">
        <v>460</v>
      </c>
    </row>
  </sheetData>
  <phoneticPr fontId="58" type="noConversion"/>
  <conditionalFormatting sqref="L12:M12">
    <cfRule type="cellIs" dxfId="9" priority="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D48BC-D8C4-458A-BEF6-ECC80137D08A}">
  <dimension ref="E1:I16"/>
  <sheetViews>
    <sheetView workbookViewId="0"/>
  </sheetViews>
  <sheetFormatPr defaultRowHeight="14.5"/>
  <cols>
    <col min="1" max="1" width="57.26953125" customWidth="1"/>
    <col min="2" max="2" width="9.1796875" customWidth="1"/>
    <col min="3" max="3" width="9.26953125" customWidth="1"/>
    <col min="5" max="5" width="13" customWidth="1"/>
    <col min="6" max="6" width="17.81640625" customWidth="1"/>
    <col min="7" max="7" width="12.7265625" customWidth="1"/>
    <col min="8" max="8" width="20.7265625" customWidth="1"/>
  </cols>
  <sheetData>
    <row r="1" spans="5:9" ht="15" thickBot="1"/>
    <row r="2" spans="5:9" ht="28.5" customHeight="1" thickBot="1">
      <c r="E2" s="280" t="s">
        <v>177</v>
      </c>
      <c r="F2" s="281" t="s">
        <v>22</v>
      </c>
      <c r="G2" s="281" t="s">
        <v>147</v>
      </c>
      <c r="H2" s="282" t="s">
        <v>423</v>
      </c>
    </row>
    <row r="3" spans="5:9" ht="17.5">
      <c r="E3" s="283">
        <v>44927</v>
      </c>
      <c r="F3" s="284">
        <v>50809</v>
      </c>
      <c r="G3" s="285" t="s">
        <v>13</v>
      </c>
      <c r="H3" s="286">
        <f>F3*0.12</f>
        <v>6097.08</v>
      </c>
    </row>
    <row r="4" spans="5:9" ht="17.5">
      <c r="E4" s="287">
        <v>44986</v>
      </c>
      <c r="F4" s="288">
        <v>88473</v>
      </c>
      <c r="G4" s="289" t="s">
        <v>424</v>
      </c>
      <c r="H4" s="290">
        <f t="shared" ref="H4:H13" si="0">F4*0.12</f>
        <v>10616.76</v>
      </c>
    </row>
    <row r="5" spans="5:9" ht="17.5">
      <c r="E5" s="287">
        <v>45017</v>
      </c>
      <c r="F5" s="288">
        <v>65646</v>
      </c>
      <c r="G5" s="289" t="s">
        <v>425</v>
      </c>
      <c r="H5" s="290">
        <f t="shared" si="0"/>
        <v>7877.5199999999995</v>
      </c>
    </row>
    <row r="6" spans="5:9" ht="17.5">
      <c r="E6" s="287">
        <v>45047</v>
      </c>
      <c r="F6" s="288">
        <v>33990</v>
      </c>
      <c r="G6" s="289" t="s">
        <v>426</v>
      </c>
      <c r="H6" s="290">
        <f t="shared" si="0"/>
        <v>4078.7999999999997</v>
      </c>
    </row>
    <row r="7" spans="5:9" ht="17.5">
      <c r="E7" s="291">
        <v>45078</v>
      </c>
      <c r="F7" s="288">
        <v>89155</v>
      </c>
      <c r="G7" s="289" t="s">
        <v>191</v>
      </c>
      <c r="H7" s="290">
        <f t="shared" si="0"/>
        <v>10698.6</v>
      </c>
    </row>
    <row r="8" spans="5:9" ht="17.5">
      <c r="E8" s="287">
        <v>45108</v>
      </c>
      <c r="F8" s="288">
        <v>50453</v>
      </c>
      <c r="G8" s="289" t="s">
        <v>12</v>
      </c>
      <c r="H8" s="290">
        <f t="shared" si="0"/>
        <v>6054.36</v>
      </c>
    </row>
    <row r="9" spans="5:9" ht="17.5">
      <c r="E9" s="287">
        <v>45139</v>
      </c>
      <c r="F9" s="288">
        <v>97328</v>
      </c>
      <c r="G9" s="289" t="s">
        <v>427</v>
      </c>
      <c r="H9" s="290">
        <f t="shared" si="0"/>
        <v>11679.359999999999</v>
      </c>
    </row>
    <row r="10" spans="5:9" ht="17.5">
      <c r="E10" s="287">
        <v>45170</v>
      </c>
      <c r="F10" s="288">
        <v>90874</v>
      </c>
      <c r="G10" s="289" t="s">
        <v>72</v>
      </c>
      <c r="H10" s="290">
        <f t="shared" si="0"/>
        <v>10904.88</v>
      </c>
    </row>
    <row r="11" spans="5:9" ht="17.5">
      <c r="E11" s="287">
        <v>45200</v>
      </c>
      <c r="F11" s="288">
        <v>115944</v>
      </c>
      <c r="G11" s="289" t="s">
        <v>77</v>
      </c>
      <c r="H11" s="290">
        <f t="shared" si="0"/>
        <v>13913.279999999999</v>
      </c>
    </row>
    <row r="12" spans="5:9" ht="17.5">
      <c r="E12" s="287">
        <v>45231</v>
      </c>
      <c r="F12" s="288">
        <v>82560</v>
      </c>
      <c r="G12" s="289" t="s">
        <v>428</v>
      </c>
      <c r="H12" s="290">
        <f t="shared" si="0"/>
        <v>9907.1999999999989</v>
      </c>
    </row>
    <row r="13" spans="5:9" ht="18" thickBot="1">
      <c r="E13" s="292">
        <v>45261</v>
      </c>
      <c r="F13" s="293">
        <v>35080</v>
      </c>
      <c r="G13" s="294" t="s">
        <v>429</v>
      </c>
      <c r="H13" s="295">
        <f t="shared" si="0"/>
        <v>4209.5999999999995</v>
      </c>
    </row>
    <row r="14" spans="5:9" ht="15" thickBot="1"/>
    <row r="15" spans="5:9" ht="33.75" customHeight="1" thickBot="1">
      <c r="E15" s="280" t="s">
        <v>177</v>
      </c>
      <c r="F15" s="281" t="s">
        <v>22</v>
      </c>
      <c r="G15" s="281" t="s">
        <v>147</v>
      </c>
      <c r="H15" s="282" t="s">
        <v>423</v>
      </c>
    </row>
    <row r="16" spans="5:9" ht="33" customHeight="1" thickBot="1">
      <c r="E16" s="296">
        <f>_xlfn.XLOOKUP(G16,G3:G13,E3:E13,"Not in list")</f>
        <v>45108</v>
      </c>
      <c r="F16" s="297">
        <f>_xlfn.XLOOKUP(G16,G3:G13,F3:F13,"Not in list")</f>
        <v>50453</v>
      </c>
      <c r="G16" s="298" t="s">
        <v>12</v>
      </c>
      <c r="H16" s="299"/>
      <c r="I16" s="300" t="s">
        <v>430</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5CB1E-7E53-4CC4-8208-AFA7176C0597}">
  <dimension ref="C1:I30"/>
  <sheetViews>
    <sheetView workbookViewId="0"/>
  </sheetViews>
  <sheetFormatPr defaultColWidth="56.1796875" defaultRowHeight="17.5"/>
  <cols>
    <col min="2" max="2" width="23" customWidth="1"/>
    <col min="3" max="3" width="49.7265625" style="80" customWidth="1"/>
    <col min="4" max="4" width="38.54296875" style="80" customWidth="1"/>
    <col min="5" max="5" width="46" style="80" bestFit="1" customWidth="1"/>
    <col min="6" max="6" width="9.26953125" style="79" customWidth="1"/>
    <col min="7" max="7" width="5.81640625" customWidth="1"/>
    <col min="8" max="8" width="28.7265625" customWidth="1"/>
    <col min="9" max="9" width="9.26953125" style="5" customWidth="1"/>
    <col min="10" max="62" width="9.26953125" customWidth="1"/>
  </cols>
  <sheetData>
    <row r="1" spans="3:5" ht="23">
      <c r="C1" s="96"/>
      <c r="D1" s="96"/>
    </row>
    <row r="2" spans="3:5" ht="23.25" customHeight="1">
      <c r="C2" s="81" t="s">
        <v>218</v>
      </c>
      <c r="D2" s="81"/>
    </row>
    <row r="3" spans="3:5" ht="23.25" customHeight="1">
      <c r="C3" s="83" t="s">
        <v>203</v>
      </c>
      <c r="D3" s="86">
        <v>45474</v>
      </c>
    </row>
    <row r="4" spans="3:5" ht="23.25" customHeight="1">
      <c r="C4" s="83" t="s">
        <v>202</v>
      </c>
      <c r="D4" s="87">
        <v>20</v>
      </c>
    </row>
    <row r="5" spans="3:5" ht="23.25" customHeight="1">
      <c r="C5" s="84" t="s">
        <v>201</v>
      </c>
      <c r="D5" s="88">
        <v>45477</v>
      </c>
    </row>
    <row r="6" spans="3:5" ht="18" thickBot="1">
      <c r="C6" s="91"/>
      <c r="D6" s="94">
        <v>45478</v>
      </c>
    </row>
    <row r="7" spans="3:5" ht="27.75" customHeight="1">
      <c r="C7" s="98" t="s">
        <v>204</v>
      </c>
    </row>
    <row r="8" spans="3:5" ht="36" customHeight="1">
      <c r="C8" s="95" t="s">
        <v>219</v>
      </c>
      <c r="D8" s="100"/>
      <c r="E8" s="82" t="s">
        <v>206</v>
      </c>
    </row>
    <row r="9" spans="3:5" ht="63" customHeight="1" thickBot="1">
      <c r="C9" s="97" t="s">
        <v>216</v>
      </c>
      <c r="D9" s="92"/>
      <c r="E9" s="82"/>
    </row>
    <row r="10" spans="3:5" ht="27.75" customHeight="1">
      <c r="C10" s="98" t="s">
        <v>205</v>
      </c>
      <c r="E10" s="85"/>
    </row>
    <row r="11" spans="3:5" ht="36" customHeight="1">
      <c r="C11" s="95" t="s">
        <v>220</v>
      </c>
      <c r="D11" s="100"/>
      <c r="E11" s="82" t="s">
        <v>207</v>
      </c>
    </row>
    <row r="12" spans="3:5" ht="85.5" customHeight="1" thickBot="1">
      <c r="C12" s="97" t="s">
        <v>215</v>
      </c>
      <c r="D12" s="93"/>
      <c r="E12" s="82"/>
    </row>
    <row r="13" spans="3:5" ht="23">
      <c r="C13" s="96"/>
      <c r="D13" s="96"/>
    </row>
    <row r="14" spans="3:5" ht="23.25" customHeight="1">
      <c r="C14" s="81" t="s">
        <v>209</v>
      </c>
      <c r="D14" s="81"/>
    </row>
    <row r="15" spans="3:5" ht="23.25" customHeight="1">
      <c r="C15" s="83" t="s">
        <v>203</v>
      </c>
      <c r="D15" s="86">
        <v>45474</v>
      </c>
    </row>
    <row r="16" spans="3:5" ht="23.25" customHeight="1">
      <c r="C16" s="83" t="s">
        <v>208</v>
      </c>
      <c r="D16" s="86">
        <v>45502</v>
      </c>
    </row>
    <row r="17" spans="3:9" ht="23.25" customHeight="1">
      <c r="C17" s="84" t="s">
        <v>201</v>
      </c>
      <c r="D17" s="88">
        <v>45477</v>
      </c>
    </row>
    <row r="18" spans="3:9" ht="18" thickBot="1">
      <c r="C18" s="91"/>
      <c r="D18" s="94">
        <v>45478</v>
      </c>
    </row>
    <row r="19" spans="3:9" ht="27.75" customHeight="1">
      <c r="C19" s="98" t="s">
        <v>210</v>
      </c>
    </row>
    <row r="20" spans="3:9" ht="36" customHeight="1">
      <c r="C20" s="89" t="s">
        <v>221</v>
      </c>
      <c r="D20" s="101"/>
      <c r="E20" s="102" t="s">
        <v>226</v>
      </c>
    </row>
    <row r="21" spans="3:9" ht="45.75" customHeight="1" thickBot="1">
      <c r="C21" s="97" t="s">
        <v>223</v>
      </c>
      <c r="D21" s="92"/>
      <c r="E21" s="82"/>
      <c r="I21" s="5" t="s">
        <v>213</v>
      </c>
    </row>
    <row r="22" spans="3:9">
      <c r="C22" s="90" t="s">
        <v>211</v>
      </c>
      <c r="E22" s="85"/>
    </row>
    <row r="23" spans="3:9" ht="36" customHeight="1">
      <c r="C23" s="89" t="s">
        <v>222</v>
      </c>
      <c r="D23" s="101"/>
      <c r="E23" s="82" t="s">
        <v>212</v>
      </c>
      <c r="I23" s="5" t="s">
        <v>214</v>
      </c>
    </row>
    <row r="24" spans="3:9" ht="45.75" customHeight="1" thickBot="1">
      <c r="C24" s="590" t="s">
        <v>217</v>
      </c>
      <c r="D24" s="590"/>
      <c r="E24" s="82"/>
    </row>
    <row r="26" spans="3:9" ht="47.25" customHeight="1">
      <c r="C26" s="591" t="s">
        <v>224</v>
      </c>
      <c r="D26" s="591"/>
    </row>
    <row r="30" spans="3:9">
      <c r="C30" s="99" t="s">
        <v>225</v>
      </c>
    </row>
  </sheetData>
  <mergeCells count="2">
    <mergeCell ref="C24:D24"/>
    <mergeCell ref="C26:D2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Example Data</vt:lpstr>
      <vt:lpstr>Data</vt:lpstr>
      <vt:lpstr>Sample Data</vt:lpstr>
      <vt:lpstr>CONTENTS</vt:lpstr>
      <vt:lpstr>Data Entry</vt:lpstr>
      <vt:lpstr>Math Rules</vt:lpstr>
      <vt:lpstr>Named Ranges</vt:lpstr>
      <vt:lpstr>XLOOKUP</vt:lpstr>
      <vt:lpstr>WORKDAY</vt:lpstr>
      <vt:lpstr>CONCAT</vt:lpstr>
      <vt:lpstr>TEXT</vt:lpstr>
      <vt:lpstr>CONCAT-TEXT</vt:lpstr>
      <vt:lpstr>IF</vt:lpstr>
      <vt:lpstr>Filter</vt:lpstr>
      <vt:lpstr>DSUM</vt:lpstr>
      <vt:lpstr>Cond Format</vt:lpstr>
      <vt:lpstr>Consolidate</vt:lpstr>
      <vt:lpstr>Duplicates</vt:lpstr>
      <vt:lpstr>GroupOutline</vt:lpstr>
      <vt:lpstr>SumAutoSum</vt:lpstr>
      <vt:lpstr>Subtotals</vt:lpstr>
      <vt:lpstr>Sparklines</vt:lpstr>
      <vt:lpstr>Text2Column</vt:lpstr>
      <vt:lpstr>PivotTable</vt:lpstr>
      <vt:lpstr>Macro</vt:lpstr>
      <vt:lpstr>Forms</vt:lpstr>
      <vt:lpstr>Filter!bkmk_1</vt:lpstr>
      <vt:lpstr>Filter!bkmk_2</vt:lpstr>
      <vt:lpstr>Filter!bkmk_3</vt:lpstr>
      <vt:lpstr>Filter!bkmk_4</vt:lpstr>
      <vt:lpstr>Filter!bkmk_5</vt:lpstr>
      <vt:lpstr>Filter!bkmk_6</vt:lpstr>
      <vt:lpstr>Filter!Criteria</vt:lpstr>
      <vt:lpstr>'Named Ranges'!JanSales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stingle</dc:creator>
  <cp:lastModifiedBy>Cara Crown</cp:lastModifiedBy>
  <dcterms:created xsi:type="dcterms:W3CDTF">2018-06-25T17:40:11Z</dcterms:created>
  <dcterms:modified xsi:type="dcterms:W3CDTF">2024-05-09T19:56:57Z</dcterms:modified>
</cp:coreProperties>
</file>